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615" windowWidth="20115" windowHeight="6495"/>
  </bookViews>
  <sheets>
    <sheet name="Exhibits" sheetId="13" r:id="rId1"/>
    <sheet name="Donors" sheetId="9" r:id="rId2"/>
    <sheet name="Gift Shop" sheetId="4" r:id="rId3"/>
    <sheet name="Volunteers" sheetId="5" r:id="rId4"/>
    <sheet name="Private Clubs" sheetId="16" r:id="rId5"/>
    <sheet name="Guides" sheetId="15" r:id="rId6"/>
    <sheet name="Fly Shops" sheetId="2" r:id="rId7"/>
    <sheet name="Other Fly Fishing Museum" sheetId="7" r:id="rId8"/>
    <sheet name="Tables" sheetId="1" r:id="rId9"/>
    <sheet name="Item list" sheetId="12" r:id="rId10"/>
    <sheet name="Fund Raiser Items" sheetId="3" r:id="rId11"/>
  </sheets>
  <definedNames>
    <definedName name="apl" localSheetId="8">Tables!#REF!</definedName>
    <definedName name="chr" localSheetId="8">Tables!#REF!</definedName>
    <definedName name="cln" localSheetId="8">Tables!#REF!</definedName>
    <definedName name="cmb" localSheetId="8">Tables!#REF!</definedName>
    <definedName name="dlt" localSheetId="8">Tables!#REF!</definedName>
    <definedName name="gsm" localSheetId="8">Tables!#REF!</definedName>
    <definedName name="hiw" localSheetId="8">Tables!#REF!</definedName>
    <definedName name="lrv" localSheetId="8">Tables!#REF!</definedName>
    <definedName name="ovm" localSheetId="8">Tables!#REF!</definedName>
    <definedName name="tctu" localSheetId="8">Tables!#REF!</definedName>
  </definedNames>
  <calcPr calcId="145621"/>
  <fileRecoveryPr repairLoad="1"/>
</workbook>
</file>

<file path=xl/calcChain.xml><?xml version="1.0" encoding="utf-8"?>
<calcChain xmlns="http://schemas.openxmlformats.org/spreadsheetml/2006/main">
  <c r="E349" i="13" l="1"/>
  <c r="E403" i="13"/>
  <c r="E409" i="13"/>
  <c r="E216" i="13"/>
  <c r="E149" i="13"/>
  <c r="E27" i="13"/>
  <c r="E42" i="13"/>
  <c r="E4" i="13"/>
  <c r="E14" i="13"/>
  <c r="A266" i="9" l="1"/>
  <c r="A195" i="9"/>
  <c r="F142" i="9"/>
  <c r="A72" i="9"/>
  <c r="F60" i="9"/>
  <c r="F69" i="9"/>
  <c r="F221" i="9"/>
  <c r="F246" i="9"/>
  <c r="F187" i="9"/>
  <c r="F171" i="9"/>
  <c r="F181" i="9"/>
  <c r="F167" i="9"/>
  <c r="F157" i="9"/>
  <c r="F50" i="9"/>
  <c r="F147" i="9"/>
  <c r="F134" i="9"/>
  <c r="F127" i="9"/>
  <c r="F124" i="9"/>
  <c r="F42" i="9"/>
  <c r="F109" i="9"/>
  <c r="F113" i="9"/>
  <c r="F105" i="9"/>
  <c r="F100" i="9"/>
  <c r="F35" i="9"/>
  <c r="F70" i="9"/>
  <c r="F68" i="9"/>
  <c r="F36" i="9"/>
  <c r="F93" i="9"/>
  <c r="F217" i="9"/>
  <c r="F247" i="9"/>
  <c r="F166" i="9"/>
  <c r="F248" i="9"/>
  <c r="F148" i="9"/>
  <c r="F136" i="9"/>
  <c r="F185" i="9"/>
  <c r="F129" i="9"/>
  <c r="F131" i="9"/>
  <c r="F112" i="9"/>
  <c r="F175" i="9"/>
  <c r="F122" i="9"/>
  <c r="F150" i="9"/>
  <c r="F118" i="9"/>
  <c r="F102" i="9"/>
  <c r="F232" i="9"/>
  <c r="F48" i="9"/>
  <c r="F97" i="9"/>
  <c r="D204" i="9"/>
  <c r="F204" i="9" s="1"/>
  <c r="D196" i="9"/>
  <c r="E196" i="9"/>
  <c r="F152" i="9"/>
  <c r="F174" i="9"/>
  <c r="F165" i="9"/>
  <c r="F159" i="9"/>
  <c r="F158" i="9"/>
  <c r="D13" i="9"/>
  <c r="F13" i="9" s="1"/>
  <c r="F116" i="9"/>
  <c r="F146" i="9"/>
  <c r="F128" i="9"/>
  <c r="F126" i="9"/>
  <c r="F4" i="9"/>
  <c r="F106" i="9"/>
  <c r="F94" i="9"/>
  <c r="F95" i="9"/>
  <c r="F144" i="9"/>
  <c r="F168" i="9"/>
  <c r="F180" i="9"/>
  <c r="F251" i="9"/>
  <c r="F114" i="9"/>
  <c r="F250" i="9"/>
  <c r="F160" i="9"/>
  <c r="F172" i="9"/>
  <c r="F64" i="9"/>
  <c r="F77" i="9"/>
  <c r="F115" i="9"/>
  <c r="F170" i="9"/>
  <c r="F163" i="9"/>
  <c r="F140" i="9"/>
  <c r="F101" i="9"/>
  <c r="F98" i="9"/>
  <c r="F132" i="9"/>
  <c r="D203" i="9"/>
  <c r="F143" i="9"/>
  <c r="F130" i="9"/>
  <c r="F139" i="9"/>
  <c r="F125" i="9"/>
  <c r="F161" i="9"/>
  <c r="F119" i="9"/>
  <c r="F121" i="9"/>
  <c r="F120" i="9"/>
  <c r="F99" i="9"/>
  <c r="F58" i="9"/>
  <c r="F62" i="9"/>
  <c r="F37" i="9"/>
  <c r="F65" i="9"/>
  <c r="F57" i="9"/>
  <c r="F38" i="9"/>
  <c r="D17" i="9"/>
  <c r="D18" i="9"/>
  <c r="F135" i="9"/>
  <c r="F183" i="9"/>
  <c r="F107" i="9"/>
  <c r="F41" i="9"/>
  <c r="F49" i="9"/>
  <c r="F71" i="9"/>
  <c r="B261" i="3"/>
  <c r="B265" i="3"/>
  <c r="B225" i="3"/>
  <c r="B232" i="3"/>
  <c r="B128" i="3"/>
  <c r="C126" i="3" s="1"/>
  <c r="C128" i="3"/>
  <c r="A268" i="9" l="1"/>
  <c r="F29" i="9"/>
  <c r="E190" i="13" l="1"/>
  <c r="E165" i="13"/>
  <c r="E153" i="13"/>
  <c r="E82" i="13"/>
  <c r="E267" i="9" l="1"/>
  <c r="E421" i="13"/>
  <c r="E414" i="13"/>
  <c r="E130" i="13"/>
  <c r="E113" i="13"/>
  <c r="E93" i="13"/>
  <c r="A142" i="12"/>
  <c r="A145" i="12"/>
  <c r="A147" i="12" s="1"/>
  <c r="A149" i="12" s="1"/>
  <c r="A152" i="12" s="1"/>
  <c r="A155" i="12" s="1"/>
  <c r="A157" i="12" s="1"/>
  <c r="A160" i="12" s="1"/>
  <c r="A163" i="12" s="1"/>
  <c r="A166" i="12" s="1"/>
  <c r="A168" i="12" s="1"/>
  <c r="A171" i="12" s="1"/>
  <c r="A174" i="12" s="1"/>
  <c r="A178" i="12" s="1"/>
  <c r="A180" i="12" s="1"/>
  <c r="A184" i="12" s="1"/>
  <c r="A189" i="12" s="1"/>
  <c r="A195" i="12" s="1"/>
  <c r="A198" i="12" s="1"/>
  <c r="A200" i="12" s="1"/>
  <c r="E189" i="12"/>
  <c r="E202" i="12"/>
  <c r="A207" i="12"/>
  <c r="A209" i="12"/>
  <c r="A211" i="12" s="1"/>
  <c r="A214" i="12" s="1"/>
  <c r="A218" i="12" s="1"/>
  <c r="A222" i="12" s="1"/>
  <c r="A225" i="12" s="1"/>
  <c r="A228" i="12" s="1"/>
  <c r="A230" i="12" s="1"/>
  <c r="A233" i="12" s="1"/>
  <c r="A235" i="12" s="1"/>
  <c r="A238" i="12" s="1"/>
  <c r="A241" i="12" s="1"/>
  <c r="A243" i="12" s="1"/>
  <c r="A245" i="12" s="1"/>
  <c r="A247" i="12" s="1"/>
  <c r="A250" i="12" s="1"/>
  <c r="A254" i="12" s="1"/>
  <c r="A258" i="12" s="1"/>
  <c r="A260" i="12" s="1"/>
  <c r="A262" i="12" s="1"/>
  <c r="A264" i="12" s="1"/>
  <c r="A267" i="12" s="1"/>
  <c r="A271" i="12" s="1"/>
  <c r="A273" i="12" s="1"/>
  <c r="A276" i="12" s="1"/>
  <c r="A279" i="12" s="1"/>
  <c r="E235" i="12"/>
  <c r="E285" i="12" s="1"/>
  <c r="E1" i="13" l="1"/>
  <c r="E2" i="13"/>
  <c r="D207" i="9"/>
  <c r="F207" i="9" s="1"/>
  <c r="D209" i="9"/>
  <c r="F177" i="9"/>
  <c r="D252" i="9"/>
  <c r="D210" i="9"/>
  <c r="D16" i="9"/>
  <c r="D7" i="9"/>
  <c r="D9" i="9"/>
  <c r="D205" i="9"/>
  <c r="D208" i="9"/>
  <c r="D202" i="9"/>
  <c r="D6" i="9"/>
  <c r="F31" i="9"/>
  <c r="D212" i="9"/>
  <c r="D211" i="9"/>
  <c r="D12" i="9"/>
  <c r="D206" i="9"/>
  <c r="F124" i="12"/>
  <c r="D73" i="9" l="1"/>
  <c r="E3" i="13"/>
  <c r="F216" i="9"/>
  <c r="D201" i="9" l="1"/>
  <c r="F54" i="9"/>
  <c r="E120" i="12" l="1"/>
  <c r="A10" i="12"/>
  <c r="A13" i="12" s="1"/>
  <c r="A18" i="12" s="1"/>
  <c r="A23" i="12" s="1"/>
  <c r="A26" i="12" s="1"/>
  <c r="A29" i="12" s="1"/>
  <c r="A34" i="12" s="1"/>
  <c r="A37" i="12" s="1"/>
  <c r="A43" i="12" s="1"/>
  <c r="A46" i="12" s="1"/>
  <c r="A50" i="12" s="1"/>
  <c r="A52" i="12" s="1"/>
  <c r="A55" i="12" s="1"/>
  <c r="A58" i="12" s="1"/>
  <c r="A61" i="12" s="1"/>
  <c r="A64" i="12" s="1"/>
  <c r="A67" i="12" s="1"/>
  <c r="A71" i="12" s="1"/>
  <c r="A74" i="12" s="1"/>
  <c r="A77" i="12" s="1"/>
  <c r="A80" i="12" s="1"/>
  <c r="A85" i="12" s="1"/>
  <c r="A91" i="12" s="1"/>
  <c r="A98" i="12" s="1"/>
  <c r="A102" i="12" s="1"/>
  <c r="A108" i="12" s="1"/>
  <c r="A112" i="12" s="1"/>
  <c r="A116" i="12" s="1"/>
  <c r="A120" i="12" s="1"/>
  <c r="F254" i="9"/>
  <c r="E124" i="12" l="1"/>
  <c r="F256" i="9"/>
  <c r="F206" i="9" l="1"/>
  <c r="F92" i="9" l="1"/>
  <c r="F241" i="9"/>
  <c r="F235" i="9"/>
  <c r="F227" i="9"/>
  <c r="F18" i="9"/>
  <c r="F12" i="9"/>
  <c r="D265" i="9"/>
  <c r="F265" i="9" s="1"/>
  <c r="F260" i="9"/>
  <c r="F210" i="9"/>
  <c r="D264" i="9"/>
  <c r="F264" i="9" s="1"/>
  <c r="D263" i="9"/>
  <c r="F263" i="9" s="1"/>
  <c r="F209" i="9"/>
  <c r="F262" i="9"/>
  <c r="F261" i="9"/>
  <c r="D237" i="9"/>
  <c r="F237" i="9" s="1"/>
  <c r="F240" i="9"/>
  <c r="F242" i="9"/>
  <c r="F220" i="9"/>
  <c r="F212" i="9"/>
  <c r="F205" i="9"/>
  <c r="F244" i="9"/>
  <c r="F243" i="9"/>
  <c r="F238" i="9"/>
  <c r="F239" i="9"/>
  <c r="F233" i="9"/>
  <c r="F230" i="9"/>
  <c r="F226" i="9"/>
  <c r="F222" i="9"/>
  <c r="F236" i="9"/>
  <c r="F255" i="9"/>
  <c r="F213" i="9"/>
  <c r="F223" i="9"/>
  <c r="F224" i="9"/>
  <c r="F215" i="9"/>
  <c r="F253" i="9"/>
  <c r="F258" i="9"/>
  <c r="F249" i="9"/>
  <c r="F231" i="9"/>
  <c r="F234" i="9"/>
  <c r="F203" i="9"/>
  <c r="F228" i="9"/>
  <c r="F25" i="9"/>
  <c r="F76" i="9"/>
  <c r="F211" i="9"/>
  <c r="F229" i="9"/>
  <c r="F202" i="9"/>
  <c r="D259" i="9"/>
  <c r="F259" i="9" s="1"/>
  <c r="D257" i="9"/>
  <c r="F257" i="9" s="1"/>
  <c r="F155" i="9"/>
  <c r="F96" i="9"/>
  <c r="F189" i="9"/>
  <c r="F103" i="9"/>
  <c r="F188" i="9"/>
  <c r="F192" i="9"/>
  <c r="F154" i="9"/>
  <c r="F252" i="9"/>
  <c r="F28" i="9"/>
  <c r="F110" i="9"/>
  <c r="F141" i="9"/>
  <c r="F156" i="9"/>
  <c r="F137" i="9"/>
  <c r="F149" i="9"/>
  <c r="F164" i="9"/>
  <c r="F194" i="9"/>
  <c r="F138" i="9"/>
  <c r="F151" i="9"/>
  <c r="F193" i="9"/>
  <c r="F133" i="9"/>
  <c r="F104" i="9"/>
  <c r="F179" i="9"/>
  <c r="F108" i="9"/>
  <c r="F173" i="9"/>
  <c r="F153" i="9"/>
  <c r="F186" i="9"/>
  <c r="F176" i="9"/>
  <c r="F191" i="9"/>
  <c r="F111" i="9"/>
  <c r="F190" i="9"/>
  <c r="F145" i="9"/>
  <c r="F178" i="9"/>
  <c r="F184" i="9"/>
  <c r="F162" i="9"/>
  <c r="F117" i="9"/>
  <c r="F169" i="9"/>
  <c r="F182" i="9"/>
  <c r="F79" i="9"/>
  <c r="F123" i="9"/>
  <c r="F90" i="9"/>
  <c r="F88" i="9"/>
  <c r="F86" i="9"/>
  <c r="F89" i="9"/>
  <c r="F85" i="9"/>
  <c r="F83" i="9"/>
  <c r="F82" i="9"/>
  <c r="F225" i="9"/>
  <c r="F80" i="9"/>
  <c r="F81" i="9"/>
  <c r="F78" i="9"/>
  <c r="F219" i="9"/>
  <c r="F84" i="9"/>
  <c r="F218" i="9"/>
  <c r="F87" i="9"/>
  <c r="F17" i="9"/>
  <c r="F32" i="9"/>
  <c r="F67" i="9"/>
  <c r="F66" i="9"/>
  <c r="F61" i="9"/>
  <c r="F59" i="9"/>
  <c r="F56" i="9"/>
  <c r="F55" i="9"/>
  <c r="F53" i="9"/>
  <c r="F52" i="9"/>
  <c r="F51" i="9"/>
  <c r="F47" i="9"/>
  <c r="F46" i="9"/>
  <c r="F16" i="9"/>
  <c r="F45" i="9"/>
  <c r="F44" i="9"/>
  <c r="F43" i="9"/>
  <c r="F40" i="9"/>
  <c r="F39" i="9"/>
  <c r="F63" i="9"/>
  <c r="F33" i="9"/>
  <c r="F30" i="9"/>
  <c r="F27" i="9"/>
  <c r="F11" i="9"/>
  <c r="F24" i="9"/>
  <c r="F23" i="9"/>
  <c r="F20" i="9"/>
  <c r="F22" i="9"/>
  <c r="F21" i="9"/>
  <c r="F14" i="9"/>
  <c r="E7" i="9"/>
  <c r="F5" i="9"/>
  <c r="E10" i="9"/>
  <c r="F10" i="9" s="1"/>
  <c r="D214" i="9"/>
  <c r="E15" i="9"/>
  <c r="F15" i="9" s="1"/>
  <c r="E8" i="9"/>
  <c r="F8" i="9" s="1"/>
  <c r="F26" i="9"/>
  <c r="E73" i="9" l="1"/>
  <c r="F196" i="9"/>
  <c r="D267" i="9"/>
  <c r="F214" i="9"/>
  <c r="F208" i="9"/>
  <c r="F9" i="9"/>
  <c r="F7" i="9"/>
  <c r="F6" i="9"/>
  <c r="F245" i="9"/>
  <c r="F19" i="9"/>
  <c r="F73" i="9" l="1"/>
  <c r="F201" i="9"/>
  <c r="F267" i="9" s="1"/>
  <c r="F1" i="9" l="1"/>
  <c r="C8" i="3"/>
  <c r="D3" i="3" l="1"/>
  <c r="N4" i="1" l="1"/>
  <c r="N5" i="1" s="1"/>
  <c r="N6" i="1" s="1"/>
  <c r="N7" i="1" s="1"/>
  <c r="N8" i="1" s="1"/>
  <c r="N9" i="1" s="1"/>
  <c r="N10" i="1" s="1"/>
  <c r="N11" i="1" s="1"/>
  <c r="N12" i="1" s="1"/>
  <c r="N13" i="1" s="1"/>
  <c r="N14" i="1" s="1"/>
  <c r="N15" i="1" s="1"/>
  <c r="N16" i="1" s="1"/>
  <c r="N17" i="1" s="1"/>
  <c r="N18" i="1" s="1"/>
  <c r="N19" i="1" s="1"/>
  <c r="N20" i="1" s="1"/>
  <c r="N21" i="1" s="1"/>
  <c r="N22" i="1" s="1"/>
  <c r="N23" i="1" s="1"/>
  <c r="N24" i="1" s="1"/>
  <c r="N25" i="1" s="1"/>
  <c r="N26" i="1" s="1"/>
  <c r="N27" i="1" s="1"/>
  <c r="N28" i="1" s="1"/>
  <c r="N29" i="1" s="1"/>
  <c r="N30" i="1" s="1"/>
  <c r="N31" i="1" s="1"/>
  <c r="N32" i="1" s="1"/>
  <c r="N33" i="1" s="1"/>
  <c r="N34" i="1" s="1"/>
  <c r="N35" i="1" s="1"/>
  <c r="N36" i="1" s="1"/>
  <c r="N37" i="1" s="1"/>
  <c r="N38" i="1" s="1"/>
  <c r="N39" i="1" s="1"/>
  <c r="N40" i="1" s="1"/>
  <c r="N41" i="1" s="1"/>
  <c r="N42" i="1" s="1"/>
  <c r="N43" i="1" s="1"/>
  <c r="N44" i="1" s="1"/>
  <c r="N45" i="1" s="1"/>
  <c r="N46" i="1" s="1"/>
  <c r="N47" i="1" s="1"/>
  <c r="N48" i="1" s="1"/>
  <c r="N49" i="1" s="1"/>
  <c r="N50" i="1" s="1"/>
  <c r="N51" i="1" s="1"/>
  <c r="N52" i="1" s="1"/>
  <c r="N53" i="1" s="1"/>
  <c r="N54" i="1" s="1"/>
  <c r="N55" i="1" s="1"/>
  <c r="N56" i="1" s="1"/>
  <c r="N57" i="1" s="1"/>
  <c r="N58" i="1" s="1"/>
  <c r="N59" i="1" s="1"/>
  <c r="N60" i="1" s="1"/>
  <c r="N61" i="1" s="1"/>
  <c r="N62" i="1" s="1"/>
  <c r="N63" i="1" s="1"/>
  <c r="N68" i="1" l="1"/>
  <c r="N69" i="1" s="1"/>
  <c r="N70" i="1" s="1"/>
  <c r="N71" i="1" s="1"/>
  <c r="N72" i="1" s="1"/>
  <c r="N73" i="1" s="1"/>
  <c r="N74" i="1" s="1"/>
  <c r="N75" i="1" s="1"/>
  <c r="N76" i="1" s="1"/>
  <c r="N77" i="1" s="1"/>
  <c r="N78" i="1" s="1"/>
  <c r="N79" i="1" s="1"/>
  <c r="N80" i="1" s="1"/>
  <c r="N81" i="1" s="1"/>
  <c r="N82" i="1" s="1"/>
  <c r="N83" i="1" s="1"/>
  <c r="N84" i="1" s="1"/>
  <c r="N85" i="1" s="1"/>
  <c r="N86" i="1" s="1"/>
  <c r="N87" i="1" s="1"/>
  <c r="N88" i="1" s="1"/>
  <c r="N89" i="1" s="1"/>
  <c r="N90" i="1" s="1"/>
  <c r="N91" i="1" s="1"/>
  <c r="N92" i="1" s="1"/>
  <c r="N93" i="1" s="1"/>
  <c r="N94" i="1" s="1"/>
  <c r="N95" i="1" s="1"/>
  <c r="N96" i="1" s="1"/>
  <c r="N97" i="1" s="1"/>
  <c r="N98" i="1" s="1"/>
  <c r="N99" i="1" s="1"/>
  <c r="N100" i="1" s="1"/>
  <c r="N101" i="1" s="1"/>
  <c r="N102" i="1" s="1"/>
  <c r="N103" i="1" s="1"/>
  <c r="N104" i="1" s="1"/>
  <c r="N105" i="1" s="1"/>
  <c r="N106" i="1" s="1"/>
  <c r="N107" i="1" s="1"/>
  <c r="N108" i="1" s="1"/>
  <c r="N109" i="1" s="1"/>
  <c r="N110" i="1" s="1"/>
  <c r="N111" i="1" s="1"/>
  <c r="N112" i="1" s="1"/>
  <c r="N113" i="1" s="1"/>
  <c r="N114" i="1" s="1"/>
  <c r="N115" i="1" s="1"/>
  <c r="N116" i="1" s="1"/>
  <c r="N117" i="1" s="1"/>
  <c r="N118" i="1" s="1"/>
  <c r="N119" i="1" s="1"/>
  <c r="N120" i="1" s="1"/>
  <c r="N121" i="1" s="1"/>
  <c r="N122" i="1" s="1"/>
  <c r="N123" i="1" s="1"/>
  <c r="N124" i="1" s="1"/>
  <c r="N125" i="1" s="1"/>
  <c r="N126" i="1" s="1"/>
  <c r="N127" i="1" s="1"/>
  <c r="N132" i="1" s="1"/>
  <c r="N133" i="1" s="1"/>
  <c r="N134" i="1" s="1"/>
  <c r="N135" i="1" s="1"/>
  <c r="N136" i="1" s="1"/>
  <c r="N137" i="1" s="1"/>
  <c r="N138" i="1" s="1"/>
  <c r="N139" i="1" s="1"/>
  <c r="N140" i="1" s="1"/>
  <c r="N141" i="1" s="1"/>
  <c r="N142" i="1" s="1"/>
  <c r="N143" i="1" s="1"/>
  <c r="N144" i="1" s="1"/>
  <c r="N145" i="1" s="1"/>
  <c r="N146" i="1" s="1"/>
  <c r="N147" i="1" s="1"/>
  <c r="N148" i="1" s="1"/>
  <c r="N149" i="1" s="1"/>
  <c r="N150" i="1" s="1"/>
  <c r="N151" i="1" s="1"/>
  <c r="N152" i="1" s="1"/>
  <c r="N153" i="1" s="1"/>
  <c r="N154" i="1" s="1"/>
  <c r="N155" i="1" s="1"/>
  <c r="N156" i="1" s="1"/>
  <c r="N157" i="1" s="1"/>
  <c r="N158" i="1" s="1"/>
  <c r="N159" i="1" s="1"/>
  <c r="N160" i="1" s="1"/>
  <c r="N161" i="1" s="1"/>
  <c r="N162" i="1" s="1"/>
  <c r="N163" i="1" s="1"/>
  <c r="N164" i="1" s="1"/>
  <c r="N165" i="1" s="1"/>
  <c r="N166" i="1" s="1"/>
  <c r="N167" i="1" s="1"/>
  <c r="N168" i="1" s="1"/>
  <c r="N169" i="1" l="1"/>
  <c r="N170" i="1" s="1"/>
  <c r="N171" i="1" s="1"/>
  <c r="N172" i="1" s="1"/>
  <c r="N173" i="1" s="1"/>
  <c r="N174" i="1" s="1"/>
  <c r="N175" i="1" s="1"/>
  <c r="N176" i="1" s="1"/>
  <c r="N177" i="1" s="1"/>
  <c r="N178" i="1" s="1"/>
  <c r="N179" i="1" s="1"/>
  <c r="N180" i="1" s="1"/>
  <c r="N181" i="1" s="1"/>
  <c r="N182" i="1" s="1"/>
  <c r="N183" i="1" s="1"/>
  <c r="N184" i="1" s="1"/>
  <c r="N185" i="1" s="1"/>
  <c r="N186" i="1" s="1"/>
  <c r="N187" i="1" s="1"/>
  <c r="N188" i="1" s="1"/>
  <c r="N189" i="1" s="1"/>
  <c r="N190" i="1" s="1"/>
  <c r="N191" i="1" s="1"/>
  <c r="N196" i="1" s="1"/>
  <c r="N197" i="1" s="1"/>
  <c r="N198" i="1" s="1"/>
  <c r="N199" i="1" s="1"/>
  <c r="N200" i="1" s="1"/>
  <c r="N201" i="1" s="1"/>
  <c r="N202" i="1" s="1"/>
  <c r="N203" i="1" s="1"/>
  <c r="N204" i="1" s="1"/>
  <c r="N205" i="1" s="1"/>
  <c r="N206" i="1" s="1"/>
  <c r="N207" i="1" s="1"/>
  <c r="N208" i="1" s="1"/>
  <c r="N209" i="1" s="1"/>
  <c r="N210" i="1" s="1"/>
  <c r="N211" i="1" s="1"/>
  <c r="N212" i="1" s="1"/>
  <c r="N213" i="1" s="1"/>
  <c r="N214" i="1" s="1"/>
  <c r="N215" i="1" s="1"/>
  <c r="N216" i="1" s="1"/>
  <c r="N217" i="1" s="1"/>
  <c r="N218" i="1" s="1"/>
  <c r="N219" i="1" s="1"/>
  <c r="N220" i="1" s="1"/>
  <c r="N221" i="1" s="1"/>
  <c r="N222" i="1" s="1"/>
  <c r="N223" i="1" s="1"/>
  <c r="N224" i="1" s="1"/>
  <c r="N225" i="1" s="1"/>
  <c r="N226" i="1" s="1"/>
  <c r="N227" i="1" s="1"/>
  <c r="N228" i="1" s="1"/>
  <c r="N229" i="1" s="1"/>
  <c r="N230" i="1" s="1"/>
  <c r="N231" i="1" s="1"/>
  <c r="N232" i="1" s="1"/>
  <c r="N233" i="1" s="1"/>
  <c r="N234" i="1" s="1"/>
  <c r="N235" i="1" s="1"/>
  <c r="N236" i="1" l="1"/>
  <c r="N237" i="1" s="1"/>
  <c r="N238" i="1" s="1"/>
  <c r="N239" i="1" s="1"/>
  <c r="N240" i="1" s="1"/>
  <c r="N241" i="1" s="1"/>
  <c r="N242" i="1" s="1"/>
  <c r="N243" i="1" s="1"/>
  <c r="N244" i="1" s="1"/>
  <c r="N245" i="1" s="1"/>
  <c r="N246" i="1" s="1"/>
  <c r="N247" i="1" s="1"/>
  <c r="N248" i="1" s="1"/>
  <c r="N249" i="1" s="1"/>
  <c r="N250" i="1" s="1"/>
  <c r="N251" i="1" s="1"/>
  <c r="N252" i="1" s="1"/>
  <c r="N253" i="1" s="1"/>
  <c r="N254" i="1" s="1"/>
  <c r="N255" i="1" s="1"/>
  <c r="N260" i="1" s="1"/>
  <c r="N261" i="1" s="1"/>
  <c r="N262" i="1" s="1"/>
  <c r="N263" i="1" s="1"/>
  <c r="N264" i="1" s="1"/>
  <c r="N265" i="1" s="1"/>
  <c r="N266" i="1" s="1"/>
  <c r="N267" i="1" s="1"/>
  <c r="N268" i="1" s="1"/>
  <c r="N269" i="1" s="1"/>
  <c r="N270" i="1" s="1"/>
  <c r="N271" i="1" s="1"/>
  <c r="N272" i="1" s="1"/>
  <c r="N273" i="1" s="1"/>
  <c r="N274" i="1" s="1"/>
  <c r="N275" i="1" s="1"/>
  <c r="N276" i="1" s="1"/>
  <c r="N277" i="1" s="1"/>
  <c r="N278" i="1" s="1"/>
  <c r="N279" i="1" s="1"/>
  <c r="C2" i="1"/>
  <c r="F127" i="12" s="1"/>
  <c r="N280" i="1"/>
  <c r="N281" i="1" s="1"/>
  <c r="N282" i="1" s="1"/>
  <c r="N283" i="1" s="1"/>
  <c r="N284" i="1" s="1"/>
  <c r="N285" i="1" s="1"/>
  <c r="N286" i="1" s="1"/>
  <c r="N287" i="1" s="1"/>
  <c r="N288" i="1" s="1"/>
  <c r="N289" i="1" s="1"/>
  <c r="N290" i="1" s="1"/>
  <c r="N291" i="1" s="1"/>
  <c r="N292" i="1" s="1"/>
  <c r="N293" i="1" s="1"/>
  <c r="N294" i="1" s="1"/>
  <c r="N295" i="1" s="1"/>
  <c r="N296" i="1" s="1"/>
  <c r="N297" i="1" s="1"/>
  <c r="N298" i="1" s="1"/>
  <c r="N299" i="1" s="1"/>
  <c r="N300" i="1" s="1"/>
  <c r="N301" i="1" s="1"/>
  <c r="N302" i="1" s="1"/>
  <c r="N303" i="1" s="1"/>
  <c r="N304" i="1" s="1"/>
  <c r="N305" i="1" s="1"/>
  <c r="N306" i="1" s="1"/>
  <c r="N307" i="1" s="1"/>
  <c r="N308" i="1" s="1"/>
  <c r="N309" i="1" s="1"/>
  <c r="N310" i="1" s="1"/>
  <c r="N311" i="1" s="1"/>
  <c r="N312" i="1" s="1"/>
  <c r="N313" i="1" s="1"/>
  <c r="N314" i="1" s="1"/>
  <c r="N315" i="1" s="1"/>
  <c r="N316" i="1" s="1"/>
  <c r="N317" i="1" s="1"/>
  <c r="N318" i="1" s="1"/>
  <c r="N319" i="1" s="1"/>
  <c r="N324" i="1" s="1"/>
  <c r="N325" i="1" s="1"/>
  <c r="N326" i="1" s="1"/>
  <c r="N327" i="1" s="1"/>
  <c r="N328" i="1" s="1"/>
  <c r="N329" i="1" s="1"/>
  <c r="N330" i="1" s="1"/>
  <c r="N331" i="1" s="1"/>
  <c r="N332" i="1" s="1"/>
  <c r="N333" i="1" s="1"/>
  <c r="N334" i="1" s="1"/>
  <c r="N335" i="1" s="1"/>
  <c r="N336" i="1" s="1"/>
  <c r="N337" i="1" s="1"/>
  <c r="N338" i="1" s="1"/>
  <c r="N339" i="1" s="1"/>
  <c r="N340" i="1" s="1"/>
  <c r="N341" i="1" s="1"/>
  <c r="N342" i="1" s="1"/>
  <c r="N343" i="1" s="1"/>
  <c r="N344" i="1" s="1"/>
  <c r="N345" i="1" s="1"/>
  <c r="N346" i="1" s="1"/>
  <c r="N347" i="1" s="1"/>
  <c r="N348" i="1" s="1"/>
  <c r="N349" i="1" s="1"/>
  <c r="N350" i="1" s="1"/>
  <c r="N351" i="1" s="1"/>
  <c r="N352" i="1" s="1"/>
  <c r="N353" i="1" s="1"/>
  <c r="N354" i="1" s="1"/>
  <c r="N355" i="1" s="1"/>
  <c r="N356" i="1" s="1"/>
  <c r="N357" i="1" s="1"/>
  <c r="N358" i="1" s="1"/>
  <c r="N359" i="1" s="1"/>
  <c r="N360" i="1" s="1"/>
  <c r="N361" i="1" s="1"/>
  <c r="N362" i="1" s="1"/>
  <c r="N363" i="1" s="1"/>
  <c r="E129" i="12" l="1"/>
  <c r="E132" i="12" s="1"/>
  <c r="F129" i="12"/>
  <c r="F132" i="12" s="1"/>
  <c r="N364" i="1"/>
  <c r="N365" i="1" s="1"/>
  <c r="N366" i="1" s="1"/>
  <c r="N367" i="1" s="1"/>
  <c r="N368" i="1" s="1"/>
  <c r="N369" i="1" s="1"/>
  <c r="N370" i="1" s="1"/>
  <c r="N371" i="1" s="1"/>
  <c r="N372" i="1" s="1"/>
  <c r="N373" i="1" s="1"/>
  <c r="N374" i="1" s="1"/>
  <c r="N375" i="1" s="1"/>
  <c r="N376" i="1" s="1"/>
  <c r="N377" i="1" s="1"/>
  <c r="N378" i="1" s="1"/>
  <c r="N379" i="1" s="1"/>
  <c r="N380" i="1" s="1"/>
  <c r="N381" i="1" s="1"/>
  <c r="N382" i="1" s="1"/>
  <c r="N383" i="1" s="1"/>
  <c r="N388" i="1" l="1"/>
  <c r="N389" i="1" s="1"/>
  <c r="N390" i="1" s="1"/>
  <c r="N391" i="1" s="1"/>
  <c r="N392" i="1" s="1"/>
  <c r="N393" i="1" s="1"/>
  <c r="N394" i="1" s="1"/>
  <c r="N395" i="1" s="1"/>
  <c r="N396" i="1" s="1"/>
  <c r="N397" i="1" s="1"/>
  <c r="N398" i="1" s="1"/>
  <c r="N399" i="1" s="1"/>
  <c r="N400" i="1" s="1"/>
  <c r="N401" i="1" s="1"/>
  <c r="N402" i="1" s="1"/>
  <c r="N403" i="1" s="1"/>
  <c r="N404" i="1" s="1"/>
  <c r="N405" i="1" s="1"/>
  <c r="N406" i="1" s="1"/>
  <c r="N407" i="1" s="1"/>
  <c r="N408" i="1" s="1"/>
  <c r="N409" i="1" s="1"/>
  <c r="N410" i="1" s="1"/>
  <c r="N411" i="1" s="1"/>
  <c r="N412" i="1" s="1"/>
  <c r="N413" i="1" s="1"/>
  <c r="N414" i="1" s="1"/>
  <c r="N415" i="1" s="1"/>
  <c r="N416" i="1" s="1"/>
  <c r="N417" i="1" s="1"/>
  <c r="N418" i="1" s="1"/>
  <c r="N419" i="1" s="1"/>
  <c r="N420" i="1" s="1"/>
  <c r="N421" i="1" s="1"/>
  <c r="N422" i="1" s="1"/>
  <c r="N423" i="1" s="1"/>
  <c r="N424" i="1" s="1"/>
  <c r="N425" i="1" s="1"/>
  <c r="N426" i="1" s="1"/>
  <c r="N427" i="1" s="1"/>
  <c r="N428" i="1" s="1"/>
  <c r="N429" i="1" s="1"/>
  <c r="N430" i="1" s="1"/>
  <c r="N431" i="1" s="1"/>
  <c r="N432" i="1" s="1"/>
  <c r="N433" i="1" s="1"/>
  <c r="N434" i="1" s="1"/>
  <c r="N435" i="1" s="1"/>
  <c r="N436" i="1" s="1"/>
  <c r="N437" i="1" s="1"/>
  <c r="N438" i="1" s="1"/>
  <c r="N439" i="1" s="1"/>
  <c r="N440" i="1" s="1"/>
  <c r="N441" i="1" s="1"/>
  <c r="N442" i="1" s="1"/>
  <c r="N443" i="1" s="1"/>
  <c r="N444" i="1" s="1"/>
  <c r="N445" i="1" s="1"/>
  <c r="N446" i="1" s="1"/>
  <c r="N447" i="1" s="1"/>
  <c r="G2" i="1"/>
</calcChain>
</file>

<file path=xl/sharedStrings.xml><?xml version="1.0" encoding="utf-8"?>
<sst xmlns="http://schemas.openxmlformats.org/spreadsheetml/2006/main" count="8344" uniqueCount="3744">
  <si>
    <t>eMail Address:</t>
  </si>
  <si>
    <t>Cell Phone:</t>
  </si>
  <si>
    <t>St. Address:</t>
  </si>
  <si>
    <t>Alt. Phone:</t>
  </si>
  <si>
    <t>Name:</t>
  </si>
  <si>
    <t>Company/Organization:</t>
  </si>
  <si>
    <t>State</t>
  </si>
  <si>
    <t>Zip</t>
  </si>
  <si>
    <t>City</t>
  </si>
  <si>
    <t>Fly Fishing Museum of the Southern Appalachians - Inaugural Fun Raiser - TABLES</t>
  </si>
  <si>
    <t>Table#</t>
  </si>
  <si>
    <t>No.</t>
  </si>
  <si>
    <t>Page 1</t>
  </si>
  <si>
    <t>Page 2</t>
  </si>
  <si>
    <t>Page 3</t>
  </si>
  <si>
    <t>Page 4</t>
  </si>
  <si>
    <t>Page 5</t>
  </si>
  <si>
    <t>Page 6</t>
  </si>
  <si>
    <t>Davidson River Outfitters</t>
  </si>
  <si>
    <t>Jesse Brown Outdoors</t>
  </si>
  <si>
    <t>Bill Bartee</t>
  </si>
  <si>
    <t>Roger Lowe</t>
  </si>
  <si>
    <t>Brooking's Anglers</t>
  </si>
  <si>
    <t>828 743 3768</t>
  </si>
  <si>
    <t>704 556 0020</t>
  </si>
  <si>
    <t>Kevin Howell (Board)</t>
  </si>
  <si>
    <t>Skooter McCoy (Board)</t>
  </si>
  <si>
    <t>Forrest Parker (Board)</t>
  </si>
  <si>
    <t>888 861 0111</t>
  </si>
  <si>
    <t>Hunter Banks</t>
  </si>
  <si>
    <t>828 789 5303</t>
  </si>
  <si>
    <t>NCTU</t>
  </si>
  <si>
    <t>Jim Mabrey</t>
  </si>
  <si>
    <t>704 791 5301</t>
  </si>
  <si>
    <t>SE FFF</t>
  </si>
  <si>
    <t>704 231 0317</t>
  </si>
  <si>
    <t>NCWF</t>
  </si>
  <si>
    <t>Tim Gestwicki</t>
  </si>
  <si>
    <t>704 804 2622</t>
  </si>
  <si>
    <t>?</t>
  </si>
  <si>
    <t>Armstrong Flyfishers</t>
  </si>
  <si>
    <t>Chris Hollar (Founder)</t>
  </si>
  <si>
    <t>828 756 4180</t>
  </si>
  <si>
    <t>Edgemont Club</t>
  </si>
  <si>
    <t>Robert Rollins</t>
  </si>
  <si>
    <t>704 779 4223</t>
  </si>
  <si>
    <t>Rainbow Springs Club</t>
  </si>
  <si>
    <t>828 493 4152</t>
  </si>
  <si>
    <t>Ron Beane (Board)</t>
  </si>
  <si>
    <t>704 507 6191</t>
  </si>
  <si>
    <t>Moonpie - Southern Trout</t>
  </si>
  <si>
    <t>Don Kirk</t>
  </si>
  <si>
    <t>205 665 2658</t>
  </si>
  <si>
    <t>Alen Baker (Board)</t>
  </si>
  <si>
    <t>Gene Barrington (Board)</t>
  </si>
  <si>
    <t>404 372 8792</t>
  </si>
  <si>
    <t>Scott Haires (Founder)</t>
  </si>
  <si>
    <t>603 359 9888</t>
  </si>
  <si>
    <t>Malcolm Leapart</t>
  </si>
  <si>
    <t>"South Carolina TU"</t>
  </si>
  <si>
    <t>mwleapjr@att.net</t>
  </si>
  <si>
    <t>803 781 4752</t>
  </si>
  <si>
    <t>115 Conrad Circle</t>
  </si>
  <si>
    <t>Columbia</t>
  </si>
  <si>
    <t>SC</t>
  </si>
  <si>
    <t>David Armstrong</t>
  </si>
  <si>
    <t>"West Virginia TU"</t>
  </si>
  <si>
    <t>Tom Gorrell</t>
  </si>
  <si>
    <t>"Virginia TU"</t>
  </si>
  <si>
    <t>Frank Deviney</t>
  </si>
  <si>
    <t>Harry Murray</t>
  </si>
  <si>
    <t>Gail Hall</t>
  </si>
  <si>
    <t>Ed Jones</t>
  </si>
  <si>
    <t>Lefty Kreh</t>
  </si>
  <si>
    <t>Richard Mode</t>
  </si>
  <si>
    <t>Kirk Otey</t>
  </si>
  <si>
    <t>Lynne Halden (Board)</t>
  </si>
  <si>
    <t>Brad Walker (Board)</t>
  </si>
  <si>
    <t>Alex Barnhardt</t>
  </si>
  <si>
    <t>Scottie Baker</t>
  </si>
  <si>
    <t>Amy Issacs</t>
  </si>
  <si>
    <t>Paul Issacs</t>
  </si>
  <si>
    <t>Bill Ritter</t>
  </si>
  <si>
    <t>Georgia Ritter</t>
  </si>
  <si>
    <t>Ricky McCarver</t>
  </si>
  <si>
    <t>Ron Gemerek</t>
  </si>
  <si>
    <t>Beau Beasley (Media)</t>
  </si>
  <si>
    <t>J P Turner</t>
  </si>
  <si>
    <t>Matt Hawkins</t>
  </si>
  <si>
    <t>National Congress of Indians</t>
  </si>
  <si>
    <t>"Rabun Chapter TU"</t>
  </si>
  <si>
    <t>Johnathan Creek Fly Fishing</t>
  </si>
  <si>
    <t>Ron Gaddy</t>
  </si>
  <si>
    <t>"GA Women Fly Fishers"</t>
  </si>
  <si>
    <t>Wanda Taylor</t>
  </si>
  <si>
    <t>Gary Taylor (Driftboat)</t>
  </si>
  <si>
    <t>Rocky River TU</t>
  </si>
  <si>
    <t>Tom Adams</t>
  </si>
  <si>
    <t>Tim Ramsey</t>
  </si>
  <si>
    <t>"Tennessee TU"</t>
  </si>
  <si>
    <t>Paul Duffy</t>
  </si>
  <si>
    <t>Bill Turner</t>
  </si>
  <si>
    <t>Pam Fraizer</t>
  </si>
  <si>
    <t>828 736 1110</t>
  </si>
  <si>
    <t>amy@cherokeesmokies.com</t>
  </si>
  <si>
    <t>Cherokee</t>
  </si>
  <si>
    <t>NC</t>
  </si>
  <si>
    <t>PO Box 1838</t>
  </si>
  <si>
    <t>PO Box 460</t>
  </si>
  <si>
    <t>828 736 3855</t>
  </si>
  <si>
    <t>828 554 6483</t>
  </si>
  <si>
    <t>skoomcco@nc-cherokee.com</t>
  </si>
  <si>
    <t>forrpark@nc-cherokee.com</t>
  </si>
  <si>
    <t>foreverflyfishing@yahoo.com</t>
  </si>
  <si>
    <t>423 878 2822</t>
  </si>
  <si>
    <t>608 Emmett Rd</t>
  </si>
  <si>
    <t>Bristol</t>
  </si>
  <si>
    <t>800 227 6732</t>
  </si>
  <si>
    <t>828 252 3005</t>
  </si>
  <si>
    <t>29 Montford Ave</t>
  </si>
  <si>
    <t>Shane Buckner (mgr)</t>
  </si>
  <si>
    <t>Frank Smith (owner)</t>
  </si>
  <si>
    <t>Waynesville</t>
  </si>
  <si>
    <t>staff@hunterbamks.com</t>
  </si>
  <si>
    <t>Fly Fishing Museum of the Southern Appalachians - Inaugural Fun Raiser - PRIZES</t>
  </si>
  <si>
    <t>Prize</t>
  </si>
  <si>
    <t>Fly Fishing Museum of the Southern Appalachians - Inaugural Fun Raiser - TRIPS &amp; SERVICES</t>
  </si>
  <si>
    <t>Description</t>
  </si>
  <si>
    <t>Description:</t>
  </si>
  <si>
    <t>Trip or Service:</t>
  </si>
  <si>
    <t>Argentina Fly Fishing</t>
  </si>
  <si>
    <t>DESTINATION TRIPS</t>
  </si>
  <si>
    <t>Gulf Coast Fly Fishing</t>
  </si>
  <si>
    <t>White River-Ozarks Fly Fishing</t>
  </si>
  <si>
    <t>Catskills Fly Fishing</t>
  </si>
  <si>
    <t>Pensylvania Sring Creek Fly Fishing</t>
  </si>
  <si>
    <t>Tenkara Fly Fishing</t>
  </si>
  <si>
    <t>Lake Norman Carp Fly Fishing</t>
  </si>
  <si>
    <t>Roanoke River Striper Fly Fishing</t>
  </si>
  <si>
    <t>Roanoke River Shad Fly Fishing</t>
  </si>
  <si>
    <t>South Holston River Fly Fishing (TN)</t>
  </si>
  <si>
    <t>Hiwassee River Fly Fishing (TN)</t>
  </si>
  <si>
    <t>Clinch River Fly Fishing (TN)</t>
  </si>
  <si>
    <t>French Broad River Fly Fishing (NC)</t>
  </si>
  <si>
    <t>Catawba River Fly Fishing (NC)</t>
  </si>
  <si>
    <t>New River Fly Fishing (NC)</t>
  </si>
  <si>
    <t>Cumberland River Fly Fishing (KY)</t>
  </si>
  <si>
    <t>Smith River Fly Fishing (VA)</t>
  </si>
  <si>
    <t>? River Fly Fisihing (WV)</t>
  </si>
  <si>
    <t>49 Pillar Drive</t>
  </si>
  <si>
    <t>Cashiers</t>
  </si>
  <si>
    <t>info@brookingsonline.com</t>
  </si>
  <si>
    <t>Outpost Mountain Outfitters</t>
  </si>
  <si>
    <t>John Hunnicutt</t>
  </si>
  <si>
    <t>828 586 8400</t>
  </si>
  <si>
    <t>704 896 3676</t>
  </si>
  <si>
    <t>Cornelius</t>
  </si>
  <si>
    <t>Carolina Mountain Sports</t>
  </si>
  <si>
    <t>Statesville</t>
  </si>
  <si>
    <t>704 871 1444</t>
  </si>
  <si>
    <t>Richard Griggs</t>
  </si>
  <si>
    <t>Endless River</t>
  </si>
  <si>
    <t>Ken Kastroff</t>
  </si>
  <si>
    <t>800 224 7238</t>
  </si>
  <si>
    <t>Hookers</t>
  </si>
  <si>
    <t>Jason Cole</t>
  </si>
  <si>
    <t>828 587 4665</t>
  </si>
  <si>
    <t>Sylva</t>
  </si>
  <si>
    <t>Casters</t>
  </si>
  <si>
    <t>Dave Hise</t>
  </si>
  <si>
    <t>828 304 2400</t>
  </si>
  <si>
    <t>Hickory</t>
  </si>
  <si>
    <t>Curtis Wright</t>
  </si>
  <si>
    <t>TN</t>
  </si>
  <si>
    <t>Orvis - Charlotte</t>
  </si>
  <si>
    <t>Watauga River Anglers</t>
  </si>
  <si>
    <t>Asheville Drifters</t>
  </si>
  <si>
    <t>Mac Brown</t>
  </si>
  <si>
    <t>North Carolina On The Fly</t>
  </si>
  <si>
    <t>Silver Bow</t>
  </si>
  <si>
    <t>828 963 5050</t>
  </si>
  <si>
    <t>S Holston River Fly Shop</t>
  </si>
  <si>
    <t>Matt &amp; Rod Champion</t>
  </si>
  <si>
    <t>Phil Hinton</t>
  </si>
  <si>
    <t>Clinch River House</t>
  </si>
  <si>
    <t>RiverGirl Fishing Company</t>
  </si>
  <si>
    <t>Kelly McCoy</t>
  </si>
  <si>
    <t>via Gene Barrington</t>
  </si>
  <si>
    <t>via Steve Phillips</t>
  </si>
  <si>
    <t>via Brad Weeks</t>
  </si>
  <si>
    <t>via FFF Fly Fishing Museum or Marvin Cash</t>
  </si>
  <si>
    <t>Mountain Tenkara</t>
  </si>
  <si>
    <t>Bob Ivins</t>
  </si>
  <si>
    <t>info@mountaintenkara.com</t>
  </si>
  <si>
    <t>John Zimmerman</t>
  </si>
  <si>
    <t>Upper Creek Angler</t>
  </si>
  <si>
    <t>828 443 4850</t>
  </si>
  <si>
    <t>Carolina Bonefishing</t>
  </si>
  <si>
    <t>captpaulrose@gmail.com</t>
  </si>
  <si>
    <t>704 616 6662</t>
  </si>
  <si>
    <t>piscator2@earthlink.net</t>
  </si>
  <si>
    <t>PRIZES FOR SILENT AUCTION OR BUCK RAFFLES</t>
  </si>
  <si>
    <t>Richard Teeter</t>
  </si>
  <si>
    <t>Teeter Rods</t>
  </si>
  <si>
    <t>Jim Mills</t>
  </si>
  <si>
    <t>Gary Jones</t>
  </si>
  <si>
    <t>Bo Cash</t>
  </si>
  <si>
    <t>James Conner</t>
  </si>
  <si>
    <t>John Eller</t>
  </si>
  <si>
    <t>Broderick Crawford</t>
  </si>
  <si>
    <t>Laurie Waterfield ?</t>
  </si>
  <si>
    <t>Hand Carved Art</t>
  </si>
  <si>
    <t>via Forrest Parker</t>
  </si>
  <si>
    <t>704 872 6866</t>
  </si>
  <si>
    <t>123 W Broad St</t>
  </si>
  <si>
    <t>www.castersflyshop.com</t>
  </si>
  <si>
    <t>www.carolinamountainsports.com</t>
  </si>
  <si>
    <t>outpostmountainoutfitters@frontier.com</t>
  </si>
  <si>
    <t>828 263 4611</t>
  </si>
  <si>
    <t>828 586 1465</t>
  </si>
  <si>
    <t>4768 US Hwy 74 W</t>
  </si>
  <si>
    <t>Whittier</t>
  </si>
  <si>
    <t>828 736 2626</t>
  </si>
  <si>
    <t>828 788 1153</t>
  </si>
  <si>
    <t>828 788 0034</t>
  </si>
  <si>
    <t>EBCI Division of Commerce</t>
  </si>
  <si>
    <t>kevin@davidsonflyfishing.com</t>
  </si>
  <si>
    <t>www.jessebrownoutdoors.com</t>
  </si>
  <si>
    <t>Johnathan Creek School of Fly Fishing</t>
  </si>
  <si>
    <t>JCSFF@cbvnol.com</t>
  </si>
  <si>
    <t>828 377 0019</t>
  </si>
  <si>
    <t>Rod &amp; Sharon Gaddy</t>
  </si>
  <si>
    <t>EBCI Fish and Wildlife</t>
  </si>
  <si>
    <t>fishutopia@comcast.net</t>
  </si>
  <si>
    <t>703 402 8338</t>
  </si>
  <si>
    <t>info@cherokeesmokies.com</t>
  </si>
  <si>
    <t>VA</t>
  </si>
  <si>
    <t>Charlotte</t>
  </si>
  <si>
    <t>Pisgah Forest</t>
  </si>
  <si>
    <t>Sharon Gaddy (Quilts)</t>
  </si>
  <si>
    <t>frankssmith@charter.net</t>
  </si>
  <si>
    <t>Nick Mermigas</t>
  </si>
  <si>
    <t>Larry Tucker (Tuckaseigee Chapter TU)</t>
  </si>
  <si>
    <t>Joe Panello (Cataloochee Chapter TU)</t>
  </si>
  <si>
    <t>Sheila Mabrey</t>
  </si>
  <si>
    <t>Concord</t>
  </si>
  <si>
    <t>Marion</t>
  </si>
  <si>
    <t>Collettsville</t>
  </si>
  <si>
    <t>Rainbow Springs</t>
  </si>
  <si>
    <t>Frank Payne</t>
  </si>
  <si>
    <t>Boston</t>
  </si>
  <si>
    <t>AL</t>
  </si>
  <si>
    <t>Birmingham</t>
  </si>
  <si>
    <t>pmmf1234@gmail.com</t>
  </si>
  <si>
    <t>FL</t>
  </si>
  <si>
    <t>"Cherokee, local businesses"</t>
  </si>
  <si>
    <t>"Cherokee, local friends"</t>
  </si>
  <si>
    <t>OR</t>
  </si>
  <si>
    <t>?via Brad Walker (Board)</t>
  </si>
  <si>
    <t>?via Forrest Parker (Board)</t>
  </si>
  <si>
    <t>paul.j.duffy@us.pwc.com</t>
  </si>
  <si>
    <t>tramsey@wardtank.com</t>
  </si>
  <si>
    <t>mgasior@simileimaging.com</t>
  </si>
  <si>
    <t>f64rrtu@gmail.com</t>
  </si>
  <si>
    <t>wayne093@centurytel.net</t>
  </si>
  <si>
    <t>walker28713@gmail.com</t>
  </si>
  <si>
    <t>gbarrington@bcbarchitects.com</t>
  </si>
  <si>
    <t>birdharl@nc-cherokee.com</t>
  </si>
  <si>
    <t>rcbeane@aol.com</t>
  </si>
  <si>
    <t>alenandscottie@aol.com</t>
  </si>
  <si>
    <t>amy@mcintoshlawfirm.com</t>
  </si>
  <si>
    <t>cbrady@clementlawoffice.com</t>
  </si>
  <si>
    <t>rrr5@aol.com</t>
  </si>
  <si>
    <t>don@southerntrout.com</t>
  </si>
  <si>
    <t>Page 7</t>
  </si>
  <si>
    <t>mhawkins@jpturner.com</t>
  </si>
  <si>
    <t>GA</t>
  </si>
  <si>
    <t>Asheville</t>
  </si>
  <si>
    <t>Lenoir</t>
  </si>
  <si>
    <t>Boone</t>
  </si>
  <si>
    <t>704 875 1505</t>
  </si>
  <si>
    <t>13400 Hiwassee Rd</t>
  </si>
  <si>
    <t>Huntersville</t>
  </si>
  <si>
    <t>Denver</t>
  </si>
  <si>
    <t>Gastonia</t>
  </si>
  <si>
    <t>Twinkles Gemerek</t>
  </si>
  <si>
    <t>Granite Falls</t>
  </si>
  <si>
    <t>Atlanta</t>
  </si>
  <si>
    <t>Kannapois</t>
  </si>
  <si>
    <t>Mark Gasior</t>
  </si>
  <si>
    <t>Bill Thomas</t>
  </si>
  <si>
    <t>bill.thomas1999@gmail.com</t>
  </si>
  <si>
    <t>Fritz Y. Mercer, Jr</t>
  </si>
  <si>
    <t>fymdiesel@aol.com</t>
  </si>
  <si>
    <t>4621 Curraghmore Rd</t>
  </si>
  <si>
    <t>704 577 2193</t>
  </si>
  <si>
    <t>MD</t>
  </si>
  <si>
    <t>KY</t>
  </si>
  <si>
    <t>Lexington</t>
  </si>
  <si>
    <t>WV</t>
  </si>
  <si>
    <t>Greenville</t>
  </si>
  <si>
    <t>Dalton</t>
  </si>
  <si>
    <t>546 W Main St</t>
  </si>
  <si>
    <t>hookersflyshop@yahoo.com</t>
  </si>
  <si>
    <t>leftyfish@comcast.net</t>
  </si>
  <si>
    <t>(may do their own table)</t>
  </si>
  <si>
    <t>uppercreekangler@gmail.com</t>
  </si>
  <si>
    <t>Morganton</t>
  </si>
  <si>
    <t>P O Box 2270</t>
  </si>
  <si>
    <t>Davidson</t>
  </si>
  <si>
    <t>704 892 1699</t>
  </si>
  <si>
    <t>Karen Anne Siegrist</t>
  </si>
  <si>
    <t>devineyfajr@gmail.com</t>
  </si>
  <si>
    <t>Charlottesville</t>
  </si>
  <si>
    <t>fiveeasy@hotmail.com</t>
  </si>
  <si>
    <t>828 252 9266</t>
  </si>
  <si>
    <t>828 775 0714</t>
  </si>
  <si>
    <t>30 Caledonia Rd</t>
  </si>
  <si>
    <t>174 Old Shulls Mill Rd</t>
  </si>
  <si>
    <t>828 215 7379</t>
  </si>
  <si>
    <t>Brookside Guides</t>
  </si>
  <si>
    <t>Altamont Anglers</t>
  </si>
  <si>
    <t>Appalachian Angler</t>
  </si>
  <si>
    <t>Starr Nolan</t>
  </si>
  <si>
    <t>877 298 2568</t>
  </si>
  <si>
    <t>828 215 4234</t>
  </si>
  <si>
    <t>Brown Trout Fly Fishing</t>
  </si>
  <si>
    <t>Brown Hobson</t>
  </si>
  <si>
    <t>803 431 9437</t>
  </si>
  <si>
    <t>704 852 9723</t>
  </si>
  <si>
    <t>303-A4 N Center St</t>
  </si>
  <si>
    <t>865 426 2715</t>
  </si>
  <si>
    <t>526 New Clear Branch Rd</t>
  </si>
  <si>
    <t>Lake City</t>
  </si>
  <si>
    <t>828 645 8700</t>
  </si>
  <si>
    <t>24 N Main St</t>
  </si>
  <si>
    <t>Weaverville</t>
  </si>
  <si>
    <t>28787-9427</t>
  </si>
  <si>
    <t>828 749 3444</t>
  </si>
  <si>
    <t>111 E Main St</t>
  </si>
  <si>
    <t>Saluda</t>
  </si>
  <si>
    <t>828 274 3471</t>
  </si>
  <si>
    <t>5 All Souls Crescent</t>
  </si>
  <si>
    <t>via Reba (owner,mgr)</t>
  </si>
  <si>
    <t>East Tennessee Fly Fishing</t>
  </si>
  <si>
    <t>111 Infinity Dr</t>
  </si>
  <si>
    <t>Elizabethton</t>
  </si>
  <si>
    <t>Jason Reep</t>
  </si>
  <si>
    <t>423 474 4388</t>
  </si>
  <si>
    <t>Georgia Mountain Angler</t>
  </si>
  <si>
    <t>Cpt. Glenn Wilson</t>
  </si>
  <si>
    <t>Doug Calvert</t>
  </si>
  <si>
    <t>706 499 8429</t>
  </si>
  <si>
    <t>770 654 3435</t>
  </si>
  <si>
    <t>Clarkesville</t>
  </si>
  <si>
    <t>Harper Creek Fly Fishing Company</t>
  </si>
  <si>
    <t>Bill Bernhardt</t>
  </si>
  <si>
    <t>828 758 2446</t>
  </si>
  <si>
    <t>1627 Draco Rd</t>
  </si>
  <si>
    <t>Headwaters Outfitters</t>
  </si>
  <si>
    <t>828 877 3106</t>
  </si>
  <si>
    <t>25 Parkway Rd</t>
  </si>
  <si>
    <t>Rosman</t>
  </si>
  <si>
    <t>High Country Anglers Fly Fishing</t>
  </si>
  <si>
    <t>1400 Kensington Pl</t>
  </si>
  <si>
    <t>Johnson City</t>
  </si>
  <si>
    <t>Evan Dowdy</t>
  </si>
  <si>
    <t>704 641 6815</t>
  </si>
  <si>
    <t>Jeff Wilkins Guide Service</t>
  </si>
  <si>
    <t>336 644 7775</t>
  </si>
  <si>
    <t>3703 Windspray Court</t>
  </si>
  <si>
    <t>Summerfield</t>
  </si>
  <si>
    <t>Little River Outfitters</t>
  </si>
  <si>
    <t>Townsend</t>
  </si>
  <si>
    <t>7807 E Lamar Alexander Pkwy</t>
  </si>
  <si>
    <t>877 448 3474</t>
  </si>
  <si>
    <t>828 488 8975</t>
  </si>
  <si>
    <t>779 W Deep Creek</t>
  </si>
  <si>
    <t>Bryson City</t>
  </si>
  <si>
    <t>Foscoe Fishing</t>
  </si>
  <si>
    <t>9378-1 Hwy 105</t>
  </si>
  <si>
    <t>Banner Elk</t>
  </si>
  <si>
    <t>828 963 6556</t>
  </si>
  <si>
    <t>Madison Outfitters</t>
  </si>
  <si>
    <t>Rob Dimico</t>
  </si>
  <si>
    <t>19420 Jetton Rd, Suite 105</t>
  </si>
  <si>
    <t>Mountains To Coast Fly Fishing</t>
  </si>
  <si>
    <t>828 335 FISH</t>
  </si>
  <si>
    <t>Scott Cunningham</t>
  </si>
  <si>
    <t>828 659 0059</t>
  </si>
  <si>
    <t>470 Yancey Ridge Ln</t>
  </si>
  <si>
    <t>4041 Todd Railroad Grade Rd</t>
  </si>
  <si>
    <t>Todd</t>
  </si>
  <si>
    <t>28684-9393</t>
  </si>
  <si>
    <t>336 877 3099</t>
  </si>
  <si>
    <t>877 NCFISHIN7</t>
  </si>
  <si>
    <t>Adam Vurnakes</t>
  </si>
  <si>
    <t>423 794 8977</t>
  </si>
  <si>
    <t>107 Forest Dr</t>
  </si>
  <si>
    <t>Smoky Mountain Fishing Guide</t>
  </si>
  <si>
    <t>Hugh &amp; Carolyn Hartsell</t>
  </si>
  <si>
    <t>Jefferson City</t>
  </si>
  <si>
    <t>Trophy Water Guide Service</t>
  </si>
  <si>
    <t>828 386 1040</t>
  </si>
  <si>
    <t>130 Morningside Dr</t>
  </si>
  <si>
    <t>Trout Fishers Guide Service</t>
  </si>
  <si>
    <t>423 360 1468</t>
  </si>
  <si>
    <t>301 Royal dr</t>
  </si>
  <si>
    <t>Kingsport</t>
  </si>
  <si>
    <t>Turning Stones Guide Service</t>
  </si>
  <si>
    <t>724 986 2652</t>
  </si>
  <si>
    <t>Franklin</t>
  </si>
  <si>
    <t>Gordon Vanderpool</t>
  </si>
  <si>
    <t>Up Close Outfitters</t>
  </si>
  <si>
    <t>Frank askew</t>
  </si>
  <si>
    <t>828 273 0286</t>
  </si>
  <si>
    <t>Hendersonville</t>
  </si>
  <si>
    <t>15 Lazy Boy Lane, Lot B8</t>
  </si>
  <si>
    <t>828 963 5463</t>
  </si>
  <si>
    <t>5712 Hwy 105 S</t>
  </si>
  <si>
    <t>Vilas</t>
  </si>
  <si>
    <t>Western North Carolina Fly Fishing</t>
  </si>
  <si>
    <t>Thomas Hopkins</t>
  </si>
  <si>
    <t>828 342 6480</t>
  </si>
  <si>
    <t>194 Cowee Woods Dr</t>
  </si>
  <si>
    <t>Wing &amp; Fly Company</t>
  </si>
  <si>
    <t>Tyler Almonnd</t>
  </si>
  <si>
    <t>270 925 8657</t>
  </si>
  <si>
    <t>Brandon Price</t>
  </si>
  <si>
    <t>919 414 8046</t>
  </si>
  <si>
    <t>6437 Beulah Church Rd</t>
  </si>
  <si>
    <t>Liberty</t>
  </si>
  <si>
    <t xml:space="preserve">REGIONAL TRIPS </t>
  </si>
  <si>
    <t>SOUTHEAST FLY FISHING FLOAT TRIPS</t>
  </si>
  <si>
    <t>SOUTHEAST - LOCAL WADING TRIPS</t>
  </si>
  <si>
    <t>via Nat Greene Chapter</t>
  </si>
  <si>
    <t>via Castskill Fly Fishing Museum</t>
  </si>
  <si>
    <t>via Boiling Springs Fly Shop</t>
  </si>
  <si>
    <t>via Tim Wilhelm</t>
  </si>
  <si>
    <t>?others  Tim Wilhelm</t>
  </si>
  <si>
    <t>Mickey Reavis</t>
  </si>
  <si>
    <t>704 877 3367</t>
  </si>
  <si>
    <t>828 764 3329</t>
  </si>
  <si>
    <t>704 786 0715</t>
  </si>
  <si>
    <t>crawfordartgallery@windstream.net</t>
  </si>
  <si>
    <t>706 782 8379</t>
  </si>
  <si>
    <t>68 N Main St</t>
  </si>
  <si>
    <t>Clayton</t>
  </si>
  <si>
    <t>endrivadv@cs.com</t>
  </si>
  <si>
    <t>14517 Hwy 19 W</t>
  </si>
  <si>
    <t>Wildlife &amp; Sporting Art - Paintings, Prints</t>
  </si>
  <si>
    <t>Hill Top Fly Tyers</t>
  </si>
  <si>
    <t>Glover McMurray</t>
  </si>
  <si>
    <t>828 778 4645</t>
  </si>
  <si>
    <t>828 692 8675</t>
  </si>
  <si>
    <t>577 Upward Rd</t>
  </si>
  <si>
    <t>Flat Rock</t>
  </si>
  <si>
    <t>Whitlock Fly Fishing</t>
  </si>
  <si>
    <t>Dave &amp; Emily Whitlock</t>
  </si>
  <si>
    <t>whitlock@davewhitlock.com</t>
  </si>
  <si>
    <t>918 207 0005</t>
  </si>
  <si>
    <t>888 962 4576</t>
  </si>
  <si>
    <t>PO Box 60</t>
  </si>
  <si>
    <t>Welling</t>
  </si>
  <si>
    <t>OK</t>
  </si>
  <si>
    <t>Frank Bragg</t>
  </si>
  <si>
    <t>704 377 0261</t>
  </si>
  <si>
    <t>frank@braggfinancial.com</t>
  </si>
  <si>
    <t>Bea Townsend</t>
  </si>
  <si>
    <t>Humpy Wheeler</t>
  </si>
  <si>
    <t>704 331 2411</t>
  </si>
  <si>
    <t>704 351 2411</t>
  </si>
  <si>
    <t>humpy@wheelertv.com</t>
  </si>
  <si>
    <t>Sunbury</t>
  </si>
  <si>
    <t>Fly Fishing Trail</t>
  </si>
  <si>
    <t>Alex Bell</t>
  </si>
  <si>
    <t>Bighorn Angler</t>
  </si>
  <si>
    <t>hartoftheriver@hotmail.com</t>
  </si>
  <si>
    <t>Bill Everhardt</t>
  </si>
  <si>
    <t>828 320 0026</t>
  </si>
  <si>
    <t>828 758 2182</t>
  </si>
  <si>
    <t>577 Park Dale Ct</t>
  </si>
  <si>
    <t>Fort Smith</t>
  </si>
  <si>
    <t>MT</t>
  </si>
  <si>
    <t>Bobby Hand (Unaka Chapter TU)</t>
  </si>
  <si>
    <t>Amount</t>
  </si>
  <si>
    <t>Karen P. Wilmot</t>
  </si>
  <si>
    <t>chamber@greatsmokies.com</t>
  </si>
  <si>
    <t>P O Box 509</t>
  </si>
  <si>
    <t>828 488 3681</t>
  </si>
  <si>
    <t>800 867 9246</t>
  </si>
  <si>
    <t>Laura Kennerly</t>
  </si>
  <si>
    <t>lkennerly@engconcepts.com</t>
  </si>
  <si>
    <t>336 707 7665</t>
  </si>
  <si>
    <t>Western-Rockies Fly Fishing</t>
  </si>
  <si>
    <t>Fly Fishing Museum of the Southern Appalachians - Museum Gift Shop</t>
  </si>
  <si>
    <t>Merchandise</t>
  </si>
  <si>
    <t>Complimentary Fly Fishing Products</t>
  </si>
  <si>
    <t>Specialized Fly Fishing Related Products</t>
  </si>
  <si>
    <t>Fly Fising Quilts and Linens</t>
  </si>
  <si>
    <t>Caddis Jewelry</t>
  </si>
  <si>
    <t>Kathy</t>
  </si>
  <si>
    <t>Jim Casada</t>
  </si>
  <si>
    <t>Custom Graphite Rods</t>
  </si>
  <si>
    <t>Custom Bamboo Rods</t>
  </si>
  <si>
    <t>Collectable Fly Reels</t>
  </si>
  <si>
    <t>By Order</t>
  </si>
  <si>
    <t>Eddie Pinkston</t>
  </si>
  <si>
    <t>Pete Hanson</t>
  </si>
  <si>
    <t>Numbered Series Sets</t>
  </si>
  <si>
    <t>S. Appalachian Souvenir Hand-Tied Fles</t>
  </si>
  <si>
    <t>&lt;flies&gt;</t>
  </si>
  <si>
    <t>Charles Willis</t>
  </si>
  <si>
    <t>Wildscapes Jewelry</t>
  </si>
  <si>
    <t>Beau Beasley</t>
  </si>
  <si>
    <t>&lt;where to&gt;</t>
  </si>
  <si>
    <t>&lt;smokies&gt;,&lt;fly fishing&gt;,&lt;cookbooks&gt;</t>
  </si>
  <si>
    <t>Books</t>
  </si>
  <si>
    <t>Consignment</t>
  </si>
  <si>
    <t>&lt;flies&gt;,&lt;smokies&gt;,&lt;fly fishing&gt;</t>
  </si>
  <si>
    <t>Water Under The Bridge</t>
  </si>
  <si>
    <t>Organization:</t>
  </si>
  <si>
    <t>Larry Tucker</t>
  </si>
  <si>
    <t>Tuckaseigee Chapter TU (NCTU)</t>
  </si>
  <si>
    <t>Balsam Community Center</t>
  </si>
  <si>
    <t>Larry Thompson</t>
  </si>
  <si>
    <t>John Mackay</t>
  </si>
  <si>
    <t>Photography, Stream Exhibits</t>
  </si>
  <si>
    <t>Quilting</t>
  </si>
  <si>
    <t>Ron &amp; Sharon Gaddy</t>
  </si>
  <si>
    <t>FMV</t>
  </si>
  <si>
    <t>304 624 6378</t>
  </si>
  <si>
    <t>864 241 0633</t>
  </si>
  <si>
    <t>Adam Irving</t>
  </si>
  <si>
    <t>336 455 1457</t>
  </si>
  <si>
    <t xml:space="preserve"> </t>
  </si>
  <si>
    <t>336 605 8020 x7</t>
  </si>
  <si>
    <t>Ray McLeod</t>
  </si>
  <si>
    <t>Jackie McLeod</t>
  </si>
  <si>
    <t>twilhelm@carolina.rr.com</t>
  </si>
  <si>
    <t>bocash3@yahoo.com</t>
  </si>
  <si>
    <t>Carol Emery</t>
  </si>
  <si>
    <t>Eunice Lovell</t>
  </si>
  <si>
    <t>eunicelovell@yahoo.com</t>
  </si>
  <si>
    <t>cvemery@aol.com</t>
  </si>
  <si>
    <t>wanda.taylor@windstream.net</t>
  </si>
  <si>
    <t xml:space="preserve">captgary@windstream.net </t>
  </si>
  <si>
    <t>Estimated Potential Net Revenue</t>
  </si>
  <si>
    <t>803 957 2204</t>
  </si>
  <si>
    <t>803 399 1280</t>
  </si>
  <si>
    <t>203 Church St</t>
  </si>
  <si>
    <t>Lewisburg</t>
  </si>
  <si>
    <t>704 236 1802</t>
  </si>
  <si>
    <t>704 562 5456</t>
  </si>
  <si>
    <t>704 347 1616</t>
  </si>
  <si>
    <t>704 806 9815</t>
  </si>
  <si>
    <t>908 621 4562</t>
  </si>
  <si>
    <t>704 963 9369</t>
  </si>
  <si>
    <t>704 231 7492</t>
  </si>
  <si>
    <t>www.abfish.org</t>
  </si>
  <si>
    <t>Fly Fishing Museum of the Southern Appalachians - Volunteers</t>
  </si>
  <si>
    <t>Topics:</t>
  </si>
  <si>
    <t>Nature Tours</t>
  </si>
  <si>
    <t>Workshop Coordination</t>
  </si>
  <si>
    <t>Rod Building</t>
  </si>
  <si>
    <t>Fly Reels</t>
  </si>
  <si>
    <t>Fly Tying</t>
  </si>
  <si>
    <t>Wildlife Photography &amp; Art</t>
  </si>
  <si>
    <t>Caddis Jewlery</t>
  </si>
  <si>
    <t>Fly Shop Sponsored Workshops</t>
  </si>
  <si>
    <t>New Charter Member</t>
  </si>
  <si>
    <t>Tunie Braun (Mgr)</t>
  </si>
  <si>
    <t>Charlie Brady (Attorney)</t>
  </si>
  <si>
    <t>Pledged Founding Member</t>
  </si>
  <si>
    <t>F</t>
  </si>
  <si>
    <t>Don Yager</t>
  </si>
  <si>
    <t>Reba ? (owner)</t>
  </si>
  <si>
    <t>Josh Neelands (video)</t>
  </si>
  <si>
    <t>828 234 6533</t>
  </si>
  <si>
    <t>828 264 6415</t>
  </si>
  <si>
    <t>Fries</t>
  </si>
  <si>
    <t>540 429 5439</t>
  </si>
  <si>
    <t>secfff@marvincash.me</t>
  </si>
  <si>
    <t>7155 Chameroy Ct</t>
  </si>
  <si>
    <t>(501c3 host)</t>
  </si>
  <si>
    <t>Bob Holliday</t>
  </si>
  <si>
    <t>rhollidaycpa@gmail.com</t>
  </si>
  <si>
    <t>Marvin Cash (Pres SE FFF)</t>
  </si>
  <si>
    <t>704 759 6788</t>
  </si>
  <si>
    <t>704 301 2627</t>
  </si>
  <si>
    <t>tim@ncwf.org</t>
  </si>
  <si>
    <t>John Robbins</t>
  </si>
  <si>
    <t>John Benbow</t>
  </si>
  <si>
    <t>fishonjmb@aol.com</t>
  </si>
  <si>
    <t>johnr@greathornowl.com</t>
  </si>
  <si>
    <t>rmode@earthlink.net</t>
  </si>
  <si>
    <t>Friends of the LTN</t>
  </si>
  <si>
    <t>Debbie Hyatt</t>
  </si>
  <si>
    <t>Dr. Walter Blanton</t>
  </si>
  <si>
    <t>Josh Parish</t>
  </si>
  <si>
    <t>Roy Hollifield</t>
  </si>
  <si>
    <t>wjritter@bellsouth.net</t>
  </si>
  <si>
    <t>rickymccarver@bellsouth.net</t>
  </si>
  <si>
    <t>rtg2437@aol.com</t>
  </si>
  <si>
    <t>704 309 3840</t>
  </si>
  <si>
    <t>704 483 2566</t>
  </si>
  <si>
    <t>704 747 6296</t>
  </si>
  <si>
    <t>704 865 0205</t>
  </si>
  <si>
    <t>704 554 0806</t>
  </si>
  <si>
    <t>Stanley Tuttle</t>
  </si>
  <si>
    <t>828 292 0844</t>
  </si>
  <si>
    <t>via Lynne Halden (Board)</t>
  </si>
  <si>
    <t>Wayne Miller</t>
  </si>
  <si>
    <t>Kemper Eagle</t>
  </si>
  <si>
    <t>John Ross</t>
  </si>
  <si>
    <t>Neal Emerald</t>
  </si>
  <si>
    <t>Philip Smith</t>
  </si>
  <si>
    <t>Carlos Santos</t>
  </si>
  <si>
    <t>Harry Steeves</t>
  </si>
  <si>
    <t>Steve Hiner</t>
  </si>
  <si>
    <t>wvangler1@yahoo.com</t>
  </si>
  <si>
    <t>VT entomologist</t>
  </si>
  <si>
    <t>author</t>
  </si>
  <si>
    <t>cane rod builder</t>
  </si>
  <si>
    <t>Bridewater</t>
  </si>
  <si>
    <t>Blacksburg</t>
  </si>
  <si>
    <t>Abingdon</t>
  </si>
  <si>
    <t>mike_arnold@twc.com</t>
  </si>
  <si>
    <t>859 689 4294</t>
  </si>
  <si>
    <t>859 240 5839</t>
  </si>
  <si>
    <t>5531 Strike Gold Dr</t>
  </si>
  <si>
    <t>Burlington</t>
  </si>
  <si>
    <t>41005-9109</t>
  </si>
  <si>
    <t>404 414 3796</t>
  </si>
  <si>
    <t>?others Eddie Pinkston,Jim Mills, Gary Jones, Pete Hanson, Carlos Santos</t>
  </si>
  <si>
    <t>via Squeak Smith</t>
  </si>
  <si>
    <t>Salmon-Steelhead Fly Fishing</t>
  </si>
  <si>
    <t>via John Hart (Margaree Atlantic Salmon Museum)</t>
  </si>
  <si>
    <t>Restaurants</t>
  </si>
  <si>
    <t>?other local business in Sylva, Bryson City, Whittier, Cherokee</t>
  </si>
  <si>
    <t>Vandalia Rodworks</t>
  </si>
  <si>
    <t>Raven Fork Rods</t>
  </si>
  <si>
    <t>info@ravenforkrod.com</t>
  </si>
  <si>
    <t>828 497 5576</t>
  </si>
  <si>
    <t>New Orleans</t>
  </si>
  <si>
    <t>LA</t>
  </si>
  <si>
    <t>Tom Jindra (FFF)</t>
  </si>
  <si>
    <t>josh@joshneelands.com</t>
  </si>
  <si>
    <t>95 Pisgah Hwy</t>
  </si>
  <si>
    <t>Taxidermy Services</t>
  </si>
  <si>
    <t>Norton's Taxidermy Studio</t>
  </si>
  <si>
    <t>Jim &amp; Pam Norton</t>
  </si>
  <si>
    <t>276 452 1170</t>
  </si>
  <si>
    <t>638 Ruritan Run</t>
  </si>
  <si>
    <t>Gate City</t>
  </si>
  <si>
    <t>276 690 5614</t>
  </si>
  <si>
    <t>?tickets to Smoky Mountain Railroad or Hiwassee River Rail</t>
  </si>
  <si>
    <t>?tickets to a play at Barter Theater in Abingdon, VA</t>
  </si>
  <si>
    <t>TOTAL Est. Potential Net Revenue</t>
  </si>
  <si>
    <t>Fly Fishing Museum of the Southern Appalachians  - Processes</t>
  </si>
  <si>
    <t>Table Sales for Annual Fund Raiser</t>
  </si>
  <si>
    <t>Ticket Sales for Annual Fund Raiser</t>
  </si>
  <si>
    <t>Test for interest in being a Founding or Charter Member for a donation of$500 or $200 respectively. Regardless collect the names and their information.</t>
  </si>
  <si>
    <t>&lt;Museum Staff&gt;</t>
  </si>
  <si>
    <t>Trips and Services</t>
  </si>
  <si>
    <t>Prizes</t>
  </si>
  <si>
    <t xml:space="preserve">Have them box and ship the prizes to the museum by October 24. Offer to pay for shipping if necessary. </t>
  </si>
  <si>
    <t xml:space="preserve">Pursue the key individual that would purchase a table, give them the pitch for purchasing a table in support of the museum. Close the sale with </t>
  </si>
  <si>
    <r>
      <t xml:space="preserve">Follow-up with securing the purchase of the table, collecting the names and their information at the table and sending out a recognition letter as Charter Member. </t>
    </r>
    <r>
      <rPr>
        <sz val="10"/>
        <color rgb="FFFF0000"/>
        <rFont val="Calibri"/>
        <family val="2"/>
        <scheme val="minor"/>
      </rPr>
      <t>&lt;Museum Staff&gt;</t>
    </r>
  </si>
  <si>
    <t>Update the Table List for future events with a minimum of phone numbers and/or eMail addresses of each participant.</t>
  </si>
  <si>
    <t>Contact the  individual identified as one interested in potential ticket(s) purchase in support of the museum. OR take call requesting tickets. $100 for 2, $55 for one ticket.</t>
  </si>
  <si>
    <t>Assign to an open table. If making a donation send out a recognition letter as appropriate.</t>
  </si>
  <si>
    <r>
      <rPr>
        <b/>
        <sz val="10"/>
        <color theme="1"/>
        <rFont val="Calibri"/>
        <family val="2"/>
        <scheme val="minor"/>
      </rPr>
      <t>Note:</t>
    </r>
    <r>
      <rPr>
        <sz val="10"/>
        <color theme="1"/>
        <rFont val="Calibri"/>
        <family val="2"/>
        <scheme val="minor"/>
      </rPr>
      <t xml:space="preserve"> If a target table sale falls thru, the table entry becomes an open table or is replaced with a new target.</t>
    </r>
  </si>
  <si>
    <t>Take a specific description of the service including what's provided,  what's not provided and the fair market value. Request a photo, logo or any graphic they would like to include.</t>
  </si>
  <si>
    <t>Create a certificate to be given to the winner of the trip of service at the banquet. High value items should have a poster at the event.</t>
  </si>
  <si>
    <t>Contact the key individual identified as one interested in providing prizes in support of the museum. OR make a cold call to an organization or business.</t>
  </si>
  <si>
    <t>Contact the key individual identified as one interested in a potential table purchase in support of the museum. OR make a cold call to an organization or business.</t>
  </si>
  <si>
    <t>a commitment for $1000 as a New Charter Member, for $800 if already a Founding Member.</t>
  </si>
  <si>
    <t xml:space="preserve"> &lt;Board Member or Museum Staff&gt;</t>
  </si>
  <si>
    <t>Re-contact the key individual identified as person providing the prizes. Collect name and contact information for sending a donor recognition letter.</t>
  </si>
  <si>
    <t>Contact the key individual identified as one interested in providing a trip or service in support of the museum. OR make a cold call to an organization or business.</t>
  </si>
  <si>
    <t>Re-contact the key individual identified as person providing the trip or service. Collect name and contact information for sending a donor recognition letter.</t>
  </si>
  <si>
    <t>Carol Bracewell</t>
  </si>
  <si>
    <t>Justin Shroyer</t>
  </si>
  <si>
    <t>(example)</t>
  </si>
  <si>
    <t>Charles Beane</t>
  </si>
  <si>
    <t>6729 Eckert Ct</t>
  </si>
  <si>
    <t>Warrenton</t>
  </si>
  <si>
    <t>dhyatt@ju.edu</t>
  </si>
  <si>
    <t>ichthyocentric@hotmail.com</t>
  </si>
  <si>
    <t>304 646 7592</t>
  </si>
  <si>
    <t>304 647 3978</t>
  </si>
  <si>
    <t>7bigfish@bellsouth.net</t>
  </si>
  <si>
    <t>david@armstongfirm.com</t>
  </si>
  <si>
    <t>Catskill Fly Fishing Center and Museum</t>
  </si>
  <si>
    <t>PO Box 1295</t>
  </si>
  <si>
    <t>1031 Old Rte. 17</t>
  </si>
  <si>
    <t>Livingston Manor, NY 12758</t>
  </si>
  <si>
    <t>www.cffcm.net</t>
  </si>
  <si>
    <t>Home Office</t>
  </si>
  <si>
    <t>22 Echo Dr.</t>
  </si>
  <si>
    <t>New Milford, CT 06776</t>
  </si>
  <si>
    <t>Tunie</t>
  </si>
  <si>
    <t>rongaddy@cbvnol.com</t>
  </si>
  <si>
    <t>sharongaddy@cbvnol.com</t>
  </si>
  <si>
    <t>Jim Dean</t>
  </si>
  <si>
    <t>deanal@aol.com</t>
  </si>
  <si>
    <t>P. O. Drawer 32</t>
  </si>
  <si>
    <t>Clement Law Office</t>
  </si>
  <si>
    <t>828 264 6411</t>
  </si>
  <si>
    <t>Amy W Parker (Director)</t>
  </si>
  <si>
    <t>awp0302@gmail.com</t>
  </si>
  <si>
    <t>Armstrong Flycasters Club</t>
  </si>
  <si>
    <t>Bald Mountain (Long Hope Creek) - Ashe County</t>
  </si>
  <si>
    <t>Big Butt (East Fork Pigeon River)</t>
  </si>
  <si>
    <t>Edgemont (Wilson Creek, Watauga River - 2 lodges)</t>
  </si>
  <si>
    <t>Elk River Club (Elk River)</t>
  </si>
  <si>
    <t>Elk River Golf Resort (Elk River)</t>
  </si>
  <si>
    <t>Headwaters (Anthony Creek) - Avery/Caldwell County</t>
  </si>
  <si>
    <t>Helton Creek (Virginia)</t>
  </si>
  <si>
    <t>Land Harbor Resort (Linville River)</t>
  </si>
  <si>
    <t>Lee McRae College (Elk River) - currently open to public as C&amp;R</t>
  </si>
  <si>
    <t>Kawana Club (Linville River)</t>
  </si>
  <si>
    <t>North Toe Club</t>
  </si>
  <si>
    <t>Rainbow Springs (Nantahala River)</t>
  </si>
  <si>
    <t>Lake Tahoma (Buck Creek)</t>
  </si>
  <si>
    <t>Two Rivers (Boone Fork)</t>
  </si>
  <si>
    <t>Yadkin River Club</t>
  </si>
  <si>
    <t>Jim Krul, Executive Director</t>
  </si>
  <si>
    <t>845-439-4810</t>
  </si>
  <si>
    <t>flyfish@catskill.net</t>
  </si>
  <si>
    <t xml:space="preserve">860-354-3140 Office </t>
  </si>
  <si>
    <t>Cell: 203-240-4638</t>
  </si>
  <si>
    <t>http://www.margareens.com/margaree_salmon.html</t>
  </si>
  <si>
    <t>Glasses</t>
  </si>
  <si>
    <t>Mugs</t>
  </si>
  <si>
    <t>Canvas Bags</t>
  </si>
  <si>
    <t>Cutting Boards</t>
  </si>
  <si>
    <t>Pins</t>
  </si>
  <si>
    <t>Toys</t>
  </si>
  <si>
    <t>Patches</t>
  </si>
  <si>
    <t>Trout Decals</t>
  </si>
  <si>
    <t>Native Fish Note Cards</t>
  </si>
  <si>
    <t>Bugs</t>
  </si>
  <si>
    <t>Prints</t>
  </si>
  <si>
    <t>Wood Sculptures</t>
  </si>
  <si>
    <t>Lowe's SA Flies Collage</t>
  </si>
  <si>
    <t>Cherokee Fishing Licenses</t>
  </si>
  <si>
    <t>NCWRC Fishing Licenses</t>
  </si>
  <si>
    <t>TRWA Fishing Licenses</t>
  </si>
  <si>
    <t>Hats</t>
  </si>
  <si>
    <t>Wading Sticks</t>
  </si>
  <si>
    <t>Bandanas</t>
  </si>
  <si>
    <t>need roster</t>
  </si>
  <si>
    <t>Distant</t>
  </si>
  <si>
    <t>Jim Hopkins</t>
  </si>
  <si>
    <t>Tom Makenzie</t>
  </si>
  <si>
    <t>Simon Welter</t>
  </si>
  <si>
    <t>Logo Products</t>
  </si>
  <si>
    <t>Maps</t>
  </si>
  <si>
    <t>Swain Co. Streams</t>
  </si>
  <si>
    <t>Jackson Co. Fly Fishing Trail</t>
  </si>
  <si>
    <t>GSMNP Streams</t>
  </si>
  <si>
    <t>DRO Transylvania Co. Streams</t>
  </si>
  <si>
    <t>Books, Maps</t>
  </si>
  <si>
    <t>&lt;waterfalls&gt;</t>
  </si>
  <si>
    <t>NCWRC</t>
  </si>
  <si>
    <t>TRWA</t>
  </si>
  <si>
    <t>EBCI DENR</t>
  </si>
  <si>
    <t>Wildlife ID Charts, Nature Kits, Bug Kits</t>
  </si>
  <si>
    <t>Flashlights, Compasses</t>
  </si>
  <si>
    <t>FFF Museum</t>
  </si>
  <si>
    <t>Livingston, Montana</t>
  </si>
  <si>
    <t>Manchester, Vermont</t>
  </si>
  <si>
    <t>Manchester, Vermont  05254</t>
  </si>
  <si>
    <t>American Museum of Fly Fishing</t>
  </si>
  <si>
    <t>4104 Main Street</t>
  </si>
  <si>
    <t>www.amff.com</t>
  </si>
  <si>
    <t>#sthash.7a3Py01g.dpuf</t>
  </si>
  <si>
    <t>Matt Canter (owner)</t>
  </si>
  <si>
    <t>Nat Green Fly Fishers (FFF)</t>
  </si>
  <si>
    <t>airving@bellsouth.net</t>
  </si>
  <si>
    <t>Greensboro</t>
  </si>
  <si>
    <t>jimcasada@comporium.net</t>
  </si>
  <si>
    <t>bilkayhart@charter.net</t>
  </si>
  <si>
    <t>squeaksmith@earthlink.net</t>
  </si>
  <si>
    <t>Michael "Squeak" Smith</t>
  </si>
  <si>
    <t>tgorrell@gmail.com</t>
  </si>
  <si>
    <t>tom.gorrell@nm.com</t>
  </si>
  <si>
    <t>bill@jessebrown.com</t>
  </si>
  <si>
    <t>scott.haire@eyeconic.tv</t>
  </si>
  <si>
    <t>Ed McClean</t>
  </si>
  <si>
    <t>marvin.cash@mac.com</t>
  </si>
  <si>
    <t>kirkoteytu@mindspring.com</t>
  </si>
  <si>
    <t>cbracewell@wilkes.net</t>
  </si>
  <si>
    <t>rrtujim@gmail.com</t>
  </si>
  <si>
    <t>gawomenflyfishing@gmail.com</t>
  </si>
  <si>
    <t>www.clementlawoffice.com</t>
  </si>
  <si>
    <t>cdhershey@bellsouth.net</t>
  </si>
  <si>
    <t>Dana Hershey</t>
  </si>
  <si>
    <t>taobilly@yahoo.com</t>
  </si>
  <si>
    <t>919 210 8074</t>
  </si>
  <si>
    <t>919 782 8802</t>
  </si>
  <si>
    <t>828 205 2355</t>
  </si>
  <si>
    <t>828 584 2848</t>
  </si>
  <si>
    <t>Rock Hill</t>
  </si>
  <si>
    <t>Raleigh</t>
  </si>
  <si>
    <t>Glen Alpine</t>
  </si>
  <si>
    <t>Glenn Alpine</t>
  </si>
  <si>
    <t>fred@ncwf.org</t>
  </si>
  <si>
    <t>Fred Harris</t>
  </si>
  <si>
    <t>daniel@tenkarausa.com</t>
  </si>
  <si>
    <t>alf@tnaqua.org</t>
  </si>
  <si>
    <t>edmclean@gmail.com</t>
  </si>
  <si>
    <t>bobbykilby1941@yahoo.com</t>
  </si>
  <si>
    <t>joe@flyshopnc.com</t>
  </si>
  <si>
    <t>bstuartmof@aol.com</t>
  </si>
  <si>
    <t>Joe Street</t>
  </si>
  <si>
    <t>Bobby Kilby</t>
  </si>
  <si>
    <t>Bob Stuart</t>
  </si>
  <si>
    <t>tomearnhardt@nc.rr.com</t>
  </si>
  <si>
    <t>Tom Earnhardt</t>
  </si>
  <si>
    <t>Daniel Galhardo</t>
  </si>
  <si>
    <t>backpacker6794@yahoo.com</t>
  </si>
  <si>
    <t>Boulder</t>
  </si>
  <si>
    <t>CO</t>
  </si>
  <si>
    <t>415 238 6613</t>
  </si>
  <si>
    <t>888 483 6527</t>
  </si>
  <si>
    <t>637-B S Broadway #108</t>
  </si>
  <si>
    <t>Jeff T Newton</t>
  </si>
  <si>
    <t>828 460 0721</t>
  </si>
  <si>
    <t>jmcneary@gmail.com</t>
  </si>
  <si>
    <t>jjshepspie@yahoo.com</t>
  </si>
  <si>
    <t>Joyce Sheppard</t>
  </si>
  <si>
    <t>Jack McNeary</t>
  </si>
  <si>
    <t>butch@houckdesigners.com</t>
  </si>
  <si>
    <t xml:space="preserve">Butch </t>
  </si>
  <si>
    <t>336 972 6278</t>
  </si>
  <si>
    <t>336 759 0546</t>
  </si>
  <si>
    <t>508 Northgate Park Dr</t>
  </si>
  <si>
    <t>Winston-Salem</t>
  </si>
  <si>
    <t>Devotion Fly Fishing Club</t>
  </si>
  <si>
    <t>charliecampbell@hotmail.com</t>
  </si>
  <si>
    <t>whazelrigg@hotmail.com</t>
  </si>
  <si>
    <t>cwisinski@afncorp.com</t>
  </si>
  <si>
    <t>Chuck Wisinski</t>
  </si>
  <si>
    <t>Walter Hazelrigg</t>
  </si>
  <si>
    <t>Charlie Campbell</t>
  </si>
  <si>
    <t>waltmizelle@att.net</t>
  </si>
  <si>
    <t>Walt Mizelle</t>
  </si>
  <si>
    <t>donyager@hotmail.com</t>
  </si>
  <si>
    <t>john@johngfulleratty.com</t>
  </si>
  <si>
    <t>John Fuller</t>
  </si>
  <si>
    <t>At-Large List</t>
  </si>
  <si>
    <t>Buzz Bryson</t>
  </si>
  <si>
    <t>buzzbryson@pgnmail.com</t>
  </si>
  <si>
    <t>Bob Curry</t>
  </si>
  <si>
    <t>robert.curry@ncwildlife.org</t>
  </si>
  <si>
    <t>matthewlcanter@hotmail.com</t>
  </si>
  <si>
    <t>nmermigas@BBandT.com</t>
  </si>
  <si>
    <t>richardgriggs448@gmail.com</t>
  </si>
  <si>
    <t>sharris@elliotdavis.com</t>
  </si>
  <si>
    <t>Susan Harris</t>
  </si>
  <si>
    <t>enickens@nc.rr.com</t>
  </si>
  <si>
    <t>T. Eddie Nickens</t>
  </si>
  <si>
    <t>hillt@dhhi.com</t>
  </si>
  <si>
    <t>Terry Hill</t>
  </si>
  <si>
    <t>Gordon Myers</t>
  </si>
  <si>
    <t>gordon.myers@ncwildlife.org</t>
  </si>
  <si>
    <t>bdehart@mossyoakproperties.com</t>
  </si>
  <si>
    <t>Brian DeHart</t>
  </si>
  <si>
    <t>doug.besler@ncwildlife.org</t>
  </si>
  <si>
    <t>Doug Besler</t>
  </si>
  <si>
    <t>sbryan@fs.fed.us</t>
  </si>
  <si>
    <t>Jane Summer</t>
  </si>
  <si>
    <t>summerandco@aol.com</t>
  </si>
  <si>
    <t xml:space="preserve">allen.rogers@ncdenr.gov </t>
  </si>
  <si>
    <t>Allen Rogers</t>
  </si>
  <si>
    <t>johnathan.griffith@ncdenr.gov</t>
  </si>
  <si>
    <t>Johnathan Griffith (SMSP)</t>
  </si>
  <si>
    <t>Steve Craig</t>
  </si>
  <si>
    <t>stevecraig@yahoo.com</t>
  </si>
  <si>
    <t>Choo Choo Coffee</t>
  </si>
  <si>
    <t xml:space="preserve">Alan’s Jewelry </t>
  </si>
  <si>
    <t>Art &amp; Jewelry by Traditional Hands</t>
  </si>
  <si>
    <t>Bearmeat’s Indian Den</t>
  </si>
  <si>
    <t>Wildwater Rafting/Zip Lines</t>
  </si>
  <si>
    <t>NOC</t>
  </si>
  <si>
    <t>Native American Craft Shop</t>
  </si>
  <si>
    <t>Great Smokies Fine Arts Gallery</t>
  </si>
  <si>
    <t>Smoky Mountain Golf &amp; Country Club</t>
  </si>
  <si>
    <t>Great Smoky Mountain Railroad</t>
  </si>
  <si>
    <t>Cherokee Helicopters</t>
  </si>
  <si>
    <t>Fly Fishing the Smokies</t>
  </si>
  <si>
    <t>Fontana Guides</t>
  </si>
  <si>
    <t>Pasqualino’s Italian Restaurant</t>
  </si>
  <si>
    <t>Several cabin rental places</t>
  </si>
  <si>
    <t>(gathering a group of individuals)</t>
  </si>
  <si>
    <t>edgemontltd@yahoo.com</t>
  </si>
  <si>
    <t>johnm@discoveryplace.org</t>
  </si>
  <si>
    <t>ozarkam@juno.com</t>
  </si>
  <si>
    <t>Jonathan Miller</t>
  </si>
  <si>
    <t>info@innsights.com</t>
  </si>
  <si>
    <t>828 266 4492</t>
  </si>
  <si>
    <t>phil@regiona.org</t>
  </si>
  <si>
    <t>Phillip Moore</t>
  </si>
  <si>
    <t>125 Bonnie Lane</t>
  </si>
  <si>
    <t>828 586 1962</t>
  </si>
  <si>
    <t>828 339 2213</t>
  </si>
  <si>
    <t xml:space="preserve">info@ravenforkrod.com </t>
  </si>
  <si>
    <t>greenmw@appstate.edu</t>
  </si>
  <si>
    <t>Matthew Green</t>
  </si>
  <si>
    <t>anewland@haywoodbuilders.com</t>
  </si>
  <si>
    <t>828 593 8321</t>
  </si>
  <si>
    <t>828 456 6051</t>
  </si>
  <si>
    <t>100 Charles St</t>
  </si>
  <si>
    <t xml:space="preserve">marwhite@gmail.com </t>
  </si>
  <si>
    <t>carolandtom@windstream.net</t>
  </si>
  <si>
    <t xml:space="preserve">pursuitflies@gmail.com </t>
  </si>
  <si>
    <t>wtucker@morrisbb.net</t>
  </si>
  <si>
    <t>828 586 6448</t>
  </si>
  <si>
    <t>D</t>
  </si>
  <si>
    <t>C</t>
  </si>
  <si>
    <t>mdwyatt@carolina.rr.com</t>
  </si>
  <si>
    <t>Mark Wyatt</t>
  </si>
  <si>
    <t>bcapp2@gmail.com</t>
  </si>
  <si>
    <t>admpepper@aol.com</t>
  </si>
  <si>
    <t>Dave Wilson</t>
  </si>
  <si>
    <t>Bill Capp</t>
  </si>
  <si>
    <t>billstrong45@aol.com</t>
  </si>
  <si>
    <t>Bill Strong</t>
  </si>
  <si>
    <t>Dale Klug</t>
  </si>
  <si>
    <t>Dan "Buddy" Phillips</t>
  </si>
  <si>
    <t>dale.klug76@gmail.com</t>
  </si>
  <si>
    <t>dan.phillips@duke-energy.com</t>
  </si>
  <si>
    <t>sfletcher3@carolina.rr.com</t>
  </si>
  <si>
    <t>Scott Fletcher</t>
  </si>
  <si>
    <t>lindseyhobbsjr@gmail.com</t>
  </si>
  <si>
    <t>Lindsey Hobbs, Jr.</t>
  </si>
  <si>
    <t>arwilson@charter.net</t>
  </si>
  <si>
    <t xml:space="preserve">heather.dacosta@gmail.com </t>
  </si>
  <si>
    <t>dryfly@triad.rr.com</t>
  </si>
  <si>
    <t>ericw@carolina.rr.com</t>
  </si>
  <si>
    <t>hlschmul@aol.com</t>
  </si>
  <si>
    <t>hcmom62@yahoo.com</t>
  </si>
  <si>
    <t>Tim &amp; Kimberly Story</t>
  </si>
  <si>
    <t>epurves@gmail.com</t>
  </si>
  <si>
    <t>Erin Purves</t>
  </si>
  <si>
    <t>skinnywater@carolina.rr.com</t>
  </si>
  <si>
    <t>dhenry1025@gmail.com</t>
  </si>
  <si>
    <t>emt.trout@gmail.com</t>
  </si>
  <si>
    <t>Hank Schmulling</t>
  </si>
  <si>
    <t>jreverhart@triad.rr.com</t>
  </si>
  <si>
    <t>jacob.rash@ncwildlife.org</t>
  </si>
  <si>
    <t>Jacob Rash</t>
  </si>
  <si>
    <t>isaacspaul@yahoo.com</t>
  </si>
  <si>
    <t>trey@vinsonenterprises.com</t>
  </si>
  <si>
    <t>tartan70@yahoo.com</t>
  </si>
  <si>
    <t>gayle.tyree@gmail.com</t>
  </si>
  <si>
    <t>rmbber@gmail.com</t>
  </si>
  <si>
    <t>tim.martin@morrisbb.net</t>
  </si>
  <si>
    <t>corybwatson@gmail.com</t>
  </si>
  <si>
    <t>adavis@blueridgeahair.com</t>
  </si>
  <si>
    <t>Tim Martin</t>
  </si>
  <si>
    <t>Cory B. Watson</t>
  </si>
  <si>
    <t>Allen Newland</t>
  </si>
  <si>
    <t>kevin.hining@ncwildlife.org</t>
  </si>
  <si>
    <t>Kevin Hining</t>
  </si>
  <si>
    <t>j.b.adair@att.net</t>
  </si>
  <si>
    <t>Janet Adair</t>
  </si>
  <si>
    <t>kenneth.walker@cms.k12.nc.us</t>
  </si>
  <si>
    <t>mrvol73@dnet.net</t>
  </si>
  <si>
    <t>drhjreiff@yahoo.com</t>
  </si>
  <si>
    <t>taterhillbilly@gmail.com</t>
  </si>
  <si>
    <t>chas11@bellsouth.net</t>
  </si>
  <si>
    <t>tnt60@juno.com</t>
  </si>
  <si>
    <t>adams.beach@yahoo.com</t>
  </si>
  <si>
    <t>patrick@brevardangler.com</t>
  </si>
  <si>
    <t>anthony.hipps@syngenta.com</t>
  </si>
  <si>
    <t>gale.dills@gmail.com</t>
  </si>
  <si>
    <t>Gale Dills</t>
  </si>
  <si>
    <t>Anthony Hipps</t>
  </si>
  <si>
    <t>ponswop@yahoo.com</t>
  </si>
  <si>
    <t>jim_rice@ncsu.edu</t>
  </si>
  <si>
    <t>Jim Rice</t>
  </si>
  <si>
    <t>Rick Pons</t>
  </si>
  <si>
    <t>rcfullerton@hotmail.com</t>
  </si>
  <si>
    <t>Robert Fullerton</t>
  </si>
  <si>
    <t>tbatche@aol.com</t>
  </si>
  <si>
    <t>Dr. Tom Batchelor</t>
  </si>
  <si>
    <t>rdbjheald@bellsouth.net</t>
  </si>
  <si>
    <t>Dick &amp; Betty Heald</t>
  </si>
  <si>
    <t>info@smokymtnmeadows.com</t>
  </si>
  <si>
    <t>Dick Wright</t>
  </si>
  <si>
    <t>Mark White</t>
  </si>
  <si>
    <t>864 363 2601</t>
  </si>
  <si>
    <t>walterwilson2010@charter.net</t>
  </si>
  <si>
    <t>jayaustin@charter.net</t>
  </si>
  <si>
    <t>bobnedohon@gmail.com</t>
  </si>
  <si>
    <t>hed1@bellsouth.net</t>
  </si>
  <si>
    <t>jlynnlewis@live.com</t>
  </si>
  <si>
    <t>c.s.naugle@comcast.net</t>
  </si>
  <si>
    <t>design9443@gmail.com</t>
  </si>
  <si>
    <t>joepatrickharris@gmail.com</t>
  </si>
  <si>
    <t>pursuitflies@gmail.com</t>
  </si>
  <si>
    <t>mark.roberts99@comcast.net</t>
  </si>
  <si>
    <t>info@belvoirdale.com</t>
  </si>
  <si>
    <t>amcdeac@gmail.com</t>
  </si>
  <si>
    <t>pjdandyle65@mc.com</t>
  </si>
  <si>
    <t>jsf3028@hotmail.com</t>
  </si>
  <si>
    <t>cgnelson329@gmail.com</t>
  </si>
  <si>
    <t>bobhallaz@hotmail.com</t>
  </si>
  <si>
    <t>alanmed1@comcast.net</t>
  </si>
  <si>
    <t>patjif@msn.com</t>
  </si>
  <si>
    <t>J. Lynn Lewis</t>
  </si>
  <si>
    <t>Bob Nedohon</t>
  </si>
  <si>
    <t>Bob Hallaz</t>
  </si>
  <si>
    <t>Walter Wilson</t>
  </si>
  <si>
    <t>Mark Roberts</t>
  </si>
  <si>
    <t>Capt. Paul Rose</t>
  </si>
  <si>
    <t>Joe P. Harris</t>
  </si>
  <si>
    <t>Heather DeCosta</t>
  </si>
  <si>
    <t>Ken Walker</t>
  </si>
  <si>
    <t>Gayle Tyree</t>
  </si>
  <si>
    <t>C. S. Naugle</t>
  </si>
  <si>
    <t>C. G. Nelson</t>
  </si>
  <si>
    <t>Jay Austin</t>
  </si>
  <si>
    <t>A. R. Wilson</t>
  </si>
  <si>
    <t>Donated a trip and prizes but Matt had a conflict on attendance</t>
  </si>
  <si>
    <t>Providing 501c3 support but Marvin had a conflict on attendance</t>
  </si>
  <si>
    <t>1398 Boiling Springs Rd, Ste I.</t>
  </si>
  <si>
    <t>The Fish Hawk</t>
  </si>
  <si>
    <t>Broadway Tackle</t>
  </si>
  <si>
    <t>Rivers &amp; Glen</t>
  </si>
  <si>
    <t>Blue Ridge</t>
  </si>
  <si>
    <t>Unicoi Outfitters - Blue Ridge</t>
  </si>
  <si>
    <t>Clarksville</t>
  </si>
  <si>
    <t>Brigadoon Lodge</t>
  </si>
  <si>
    <t>The Georgia Mountain Angler</t>
  </si>
  <si>
    <t>Hammonds Fishing</t>
  </si>
  <si>
    <t>Helen</t>
  </si>
  <si>
    <t>PO Box 419, 7280 S. Main St., Helen, Georgia 30531</t>
  </si>
  <si>
    <t>Kennesaw</t>
  </si>
  <si>
    <t>Fly Box Outfitters</t>
  </si>
  <si>
    <t>Marietta</t>
  </si>
  <si>
    <t>The Dugout</t>
  </si>
  <si>
    <t>Thunderbolt</t>
  </si>
  <si>
    <t>River Supply</t>
  </si>
  <si>
    <t>Mountain Sports</t>
  </si>
  <si>
    <t>1021 Commonwealth Avenue</t>
  </si>
  <si>
    <t>www.mountainsportsltd.com</t>
  </si>
  <si>
    <t>P.O. Box 505</t>
  </si>
  <si>
    <t>www.littleriveroutfitters.com</t>
  </si>
  <si>
    <t>www.orvis.com/sevierville</t>
  </si>
  <si>
    <t>www.riversandglen.com</t>
  </si>
  <si>
    <t>www.brigadoonlodge.com</t>
  </si>
  <si>
    <t>www.gamountainangler.com</t>
  </si>
  <si>
    <t>www.hammondsfishing.net</t>
  </si>
  <si>
    <t>www.riverservices-supply.com</t>
  </si>
  <si>
    <t>www.dougoutfishing.com</t>
  </si>
  <si>
    <t>www.flyboxoutfitters.com</t>
  </si>
  <si>
    <t>www.unicoioutfitters.com</t>
  </si>
  <si>
    <t>www.chattoogariverflyshop.com</t>
  </si>
  <si>
    <t>614 Village Dr</t>
  </si>
  <si>
    <t>Mountain Rest</t>
  </si>
  <si>
    <t>Chattooga River Fly Shop</t>
  </si>
  <si>
    <t>www.riverbladeknifeandfly.com</t>
  </si>
  <si>
    <t>River Blade Knife &amp; Fly Shop</t>
  </si>
  <si>
    <t>864 699 9433</t>
  </si>
  <si>
    <t>Spartanburg</t>
  </si>
  <si>
    <t>Barrons Outfitters</t>
  </si>
  <si>
    <t>www.barronsoutfitters.com</t>
  </si>
  <si>
    <t>803 254 5537</t>
  </si>
  <si>
    <t>404 237 3473</t>
  </si>
  <si>
    <t>3095 Peachtree Rd</t>
  </si>
  <si>
    <t>706 738 8848</t>
  </si>
  <si>
    <t>Baldwin Wilder Outdoors</t>
  </si>
  <si>
    <t>213 Wall Bridge Rd</t>
  </si>
  <si>
    <t>Cumming</t>
  </si>
  <si>
    <t>4255 Browns Bridge Rd</t>
  </si>
  <si>
    <t>1475 Field Park Circle</t>
  </si>
  <si>
    <t>2827 River Dr</t>
  </si>
  <si>
    <t>840 Ernest W Barrett Pkwy, Ste 568</t>
  </si>
  <si>
    <t>490 E. Main St</t>
  </si>
  <si>
    <t>P.O. Box 2407</t>
  </si>
  <si>
    <t>Agusta</t>
  </si>
  <si>
    <t>1730 Broad St</t>
  </si>
  <si>
    <t>387 Highland Ave</t>
  </si>
  <si>
    <t>Tennessee – Main Office</t>
  </si>
  <si>
    <t>North Carolina Office</t>
  </si>
  <si>
    <t>www.mossycreekflyfishing.com</t>
  </si>
  <si>
    <t>www.anglerslane.com</t>
  </si>
  <si>
    <t>Forest</t>
  </si>
  <si>
    <t>www.southriverflyshop.com</t>
  </si>
  <si>
    <t>www.albemarleangler.com</t>
  </si>
  <si>
    <t>Charleston</t>
  </si>
  <si>
    <t>Sport Mart Superstore</t>
  </si>
  <si>
    <t>1418 MacCorkle Ave SW, Charleston, West Virginia 25303</t>
  </si>
  <si>
    <t>Elk Springs Fly Shop &amp; Outfitters</t>
  </si>
  <si>
    <t>Parkersburg</t>
  </si>
  <si>
    <t>Angler's Xstream</t>
  </si>
  <si>
    <t>Pickens</t>
  </si>
  <si>
    <t>Appalachian Fly Fishing Guide Service</t>
  </si>
  <si>
    <t>Bill Murray</t>
  </si>
  <si>
    <t>Clarksburg</t>
  </si>
  <si>
    <t>www.askaboutflyfishing.com/stpr_shops_guides.cfm</t>
  </si>
  <si>
    <t>www.cumberlanddrifters.com</t>
  </si>
  <si>
    <t>Easton</t>
  </si>
  <si>
    <t>Albright's Gun Shop</t>
  </si>
  <si>
    <t>Frederick</t>
  </si>
  <si>
    <t>Hunting Creek Outfitters</t>
  </si>
  <si>
    <t>Grasonville</t>
  </si>
  <si>
    <t>Winchester Creek Outfitters</t>
  </si>
  <si>
    <t>Hagerstown</t>
  </si>
  <si>
    <t>Monkton</t>
  </si>
  <si>
    <t>Backwater Angler</t>
  </si>
  <si>
    <t>Salisbury</t>
  </si>
  <si>
    <t>Salisbury Fly Shop</t>
  </si>
  <si>
    <t>Sparks</t>
  </si>
  <si>
    <t>Great Feathers</t>
  </si>
  <si>
    <t>www.albrightsgunshop.com</t>
  </si>
  <si>
    <t>www.huntingcreekoutfitters.com</t>
  </si>
  <si>
    <t>www.keystone-sports.com</t>
  </si>
  <si>
    <t>www.backwaterangler.com</t>
  </si>
  <si>
    <t>www.salisburyflyshop.com</t>
  </si>
  <si>
    <t>www.greatfeathers.com</t>
  </si>
  <si>
    <t>www.murraysflyshop.com</t>
  </si>
  <si>
    <t>www.naturalretreats.com/virginiafishing</t>
  </si>
  <si>
    <t>www.vcflyshop.com</t>
  </si>
  <si>
    <t>www.llbean.com/Stores</t>
  </si>
  <si>
    <t>www.flies-n-lies.com</t>
  </si>
  <si>
    <t>www.wvangler.com</t>
  </si>
  <si>
    <t>www.evergreenflyshop.com/flyshop.htm</t>
  </si>
  <si>
    <t>www.totalflyfishing.com/west-virginia</t>
  </si>
  <si>
    <t>www.wvsportmart.com</t>
  </si>
  <si>
    <t>www.elkspringsflyshop.com</t>
  </si>
  <si>
    <t>www.anglersxstream.com</t>
  </si>
  <si>
    <t>www.angelfire.com/biz/fishingsport/</t>
  </si>
  <si>
    <t>www.whiteflyoutfitters.com</t>
  </si>
  <si>
    <t>www.cheatmountainclub.com/flyfishing.htm</t>
  </si>
  <si>
    <t>www.perfectflystore.com/welkrwv.html</t>
  </si>
  <si>
    <t>https://ertc.com/flyfishing.htm</t>
  </si>
  <si>
    <t>www.lexingtonangler.com/learn-to-fly-fish/</t>
  </si>
  <si>
    <t>www.perfectflystore.com/wcuberlandriver.html</t>
  </si>
  <si>
    <t>www.totalflyfishing.com/kentucky</t>
  </si>
  <si>
    <t>865 448 9459</t>
  </si>
  <si>
    <t>276 466 898?</t>
  </si>
  <si>
    <t>865 774 4162</t>
  </si>
  <si>
    <t>Sevierville</t>
  </si>
  <si>
    <t>Albemarle Angler Orvis Store</t>
  </si>
  <si>
    <t>Murrays Fly Shop</t>
  </si>
  <si>
    <t>Mossy Creek Fly Shop</t>
  </si>
  <si>
    <t>South River Fly Shop</t>
  </si>
  <si>
    <t>Virginia Creeper Fly Shop</t>
  </si>
  <si>
    <t>West Virginia Angler</t>
  </si>
  <si>
    <t>Evergreen Fly Shop</t>
  </si>
  <si>
    <t>Keystone Sporting Goods</t>
  </si>
  <si>
    <t>Fly and Shot Outfitters</t>
  </si>
  <si>
    <t>859 342 7700</t>
  </si>
  <si>
    <t>502 499 7770</t>
  </si>
  <si>
    <t>301 668 4333</t>
  </si>
  <si>
    <t>410 827 7000</t>
  </si>
  <si>
    <t>301 733 0373</t>
  </si>
  <si>
    <t>410 357 9557</t>
  </si>
  <si>
    <t>410 543 8FLY</t>
  </si>
  <si>
    <t>410 472 6799</t>
  </si>
  <si>
    <t>410 820 8811</t>
  </si>
  <si>
    <t>800 474 5502</t>
  </si>
  <si>
    <t>4155 Bardstown Rd</t>
  </si>
  <si>
    <t>Maine</t>
  </si>
  <si>
    <t>36 East Dover St</t>
  </si>
  <si>
    <t>Erlanger</t>
  </si>
  <si>
    <t>3516 Dixie Hwy</t>
  </si>
  <si>
    <t>859 389 6522</t>
  </si>
  <si>
    <t>119 Clay Ave</t>
  </si>
  <si>
    <t>Mountain State Outfitters</t>
  </si>
  <si>
    <t>Harpers Ferry</t>
  </si>
  <si>
    <t>www.jerrysflies.com</t>
  </si>
  <si>
    <t>Jerries Flies</t>
  </si>
  <si>
    <t>7 Wakefield St</t>
  </si>
  <si>
    <t>Bridgeport</t>
  </si>
  <si>
    <t>304 842 2786</t>
  </si>
  <si>
    <t>865 932 4794</t>
  </si>
  <si>
    <t>800 845 5665</t>
  </si>
  <si>
    <t>828 452 0720</t>
  </si>
  <si>
    <t xml:space="preserve">fotshb@bellsouth.net </t>
  </si>
  <si>
    <t>Friends of the Smokies (GSMNP)</t>
  </si>
  <si>
    <t>via Malcolm Leaphart</t>
  </si>
  <si>
    <t>(Rob does not do donations)</t>
  </si>
  <si>
    <t>706 738 4536</t>
  </si>
  <si>
    <t>864 638 2806</t>
  </si>
  <si>
    <t>706 776 1300</t>
  </si>
  <si>
    <t>706 632 1880</t>
  </si>
  <si>
    <t>706 754 1558</t>
  </si>
  <si>
    <t>770 889 2995</t>
  </si>
  <si>
    <t>706 878 3083</t>
  </si>
  <si>
    <t>678 594 7330</t>
  </si>
  <si>
    <t>770 428 7406</t>
  </si>
  <si>
    <t>912 354 7777</t>
  </si>
  <si>
    <t>800 673 9391</t>
  </si>
  <si>
    <t>136 Apple Valley Rd</t>
  </si>
  <si>
    <t>14824 York Rd</t>
  </si>
  <si>
    <t>16928 York Rd</t>
  </si>
  <si>
    <t>325 Snow Hill Rd</t>
  </si>
  <si>
    <t>13611 Pennsylvania Ave</t>
  </si>
  <si>
    <t>303 Winchester Creek Rd</t>
  </si>
  <si>
    <t>29 North Market St</t>
  </si>
  <si>
    <t>Monteville</t>
  </si>
  <si>
    <t>P.O. Box 81</t>
  </si>
  <si>
    <t>2109 Camden Ave</t>
  </si>
  <si>
    <t>#14A Dry Branch Rd</t>
  </si>
  <si>
    <t>304 924 5855</t>
  </si>
  <si>
    <t>304 485 6911</t>
  </si>
  <si>
    <t>877 909 6911</t>
  </si>
  <si>
    <t>?106 Town Square Dr</t>
  </si>
  <si>
    <t>304 744 1200</t>
  </si>
  <si>
    <t>877 ELK SPRINGS</t>
  </si>
  <si>
    <t>304 339 2FLY</t>
  </si>
  <si>
    <t>MARYLAND FLY SHOPS ---------------------------------------------------------------------------------------------------------------------------------------------------------------------------------</t>
  </si>
  <si>
    <t>KENTUCKY FLY SHOPS ---------------------------------------------------------------------------------------------------------------------------------------------------------------------------------</t>
  </si>
  <si>
    <t>WEST VIRGINIA FLY SHOPS -----------------------------------------------------------------------------------------------------------------------------------------------------------------------------</t>
  </si>
  <si>
    <t>VIRGINIA FLY SHOPS -----------------------------------------------------------------------------------------------------------------------------------------------------------------------------------</t>
  </si>
  <si>
    <t>SOUTH CAROLINA FLY SHOPS --------------------------------------------------------------------------------------------------------------------------------------------------------------------------</t>
  </si>
  <si>
    <t>TENNESSEE FLY SHOPS --------------------------------------------------------------------------------------------------------------------------------------------------------------------------------</t>
  </si>
  <si>
    <t>GEORGIA FLY SHOPS ----------------------------------------------------------------------------------------------------------------------------------------------------------------------------------</t>
  </si>
  <si>
    <t>NORTH CAROLINA FLY FHOPS  --------------------------------------------------------------------------------------------------------------------------------------------------------------------------</t>
  </si>
  <si>
    <t>Louisville</t>
  </si>
  <si>
    <t>www.flyfishing.com/shops/bullfrog-creek-the-fishing-store</t>
  </si>
  <si>
    <t>1440 Brown Springs Rd</t>
  </si>
  <si>
    <t>7994 Willow Brook Rd</t>
  </si>
  <si>
    <t>newsletters</t>
  </si>
  <si>
    <t>1106 Melvin Lane</t>
  </si>
  <si>
    <t>current newsletter</t>
  </si>
  <si>
    <t>www.meetup.com/SaludaTU/</t>
  </si>
  <si>
    <t>www.chattoogatu.org/</t>
  </si>
  <si>
    <t>www.saludatu.org/</t>
  </si>
  <si>
    <t>www.mbtu.org/</t>
  </si>
  <si>
    <t>Mountain Bridge Chapter TU</t>
  </si>
  <si>
    <t>Chattooga Chapter TU</t>
  </si>
  <si>
    <t>Saluda Chapter TU</t>
  </si>
  <si>
    <t>www.nwtu.org</t>
  </si>
  <si>
    <t>Doug Yoder</t>
  </si>
  <si>
    <t>doug@pdouglasyodercpa.com</t>
  </si>
  <si>
    <t>www.landoskytu.com</t>
  </si>
  <si>
    <t>jlklmiko@earthlink.net</t>
  </si>
  <si>
    <t>John Miko</t>
  </si>
  <si>
    <t>Land o' Sky Chapter TU</t>
  </si>
  <si>
    <t>North Western Carolina Chapter TU</t>
  </si>
  <si>
    <t>Ellis Web</t>
  </si>
  <si>
    <t>www.pisgahchaptertu.com</t>
  </si>
  <si>
    <t>Pisgah Chapter TU</t>
  </si>
  <si>
    <t>Blue Ridge Chapter TU</t>
  </si>
  <si>
    <t>Jayne Summer</t>
  </si>
  <si>
    <t>www.blueridgetu.org</t>
  </si>
  <si>
    <t>jsummer@triad.rr.com</t>
  </si>
  <si>
    <t>Robert Watson</t>
  </si>
  <si>
    <t>www.tablerocktu.org</t>
  </si>
  <si>
    <t>bigbucksrw@yahoo.com</t>
  </si>
  <si>
    <t>Table Rock Chapter TU</t>
  </si>
  <si>
    <t>www.natgreeneflyfishers.org</t>
  </si>
  <si>
    <t>Nat Green Chapter TU/FFF</t>
  </si>
  <si>
    <t>TROUT UNLIMITED (TU) - INTERNATIONAL FEDERATION FLY FISHERS (FFF)</t>
  </si>
  <si>
    <t>www.nctu.org</t>
  </si>
  <si>
    <t>Stone Mountain Chapter TU</t>
  </si>
  <si>
    <t>Rick Parish</t>
  </si>
  <si>
    <t>www.smtu.org</t>
  </si>
  <si>
    <t>rparish@wakehealth.edu</t>
  </si>
  <si>
    <t>Rocky River Chapter TU</t>
  </si>
  <si>
    <t>www.rockyrivertu.org</t>
  </si>
  <si>
    <t>Triangle Flyfishers Chapter TU/FFF</t>
  </si>
  <si>
    <t>www.triangleflyfishers.org</t>
  </si>
  <si>
    <t>John Lerras</t>
  </si>
  <si>
    <t>jlerras@yahoo.com</t>
  </si>
  <si>
    <t>Tuckaseigee Chapter TU</t>
  </si>
  <si>
    <t>Dick Sellers</t>
  </si>
  <si>
    <t>www.orgsites.com/nc/tctu/</t>
  </si>
  <si>
    <t>dick.sellers@frontier.com</t>
  </si>
  <si>
    <t>Cataloochee Chapter TU</t>
  </si>
  <si>
    <t>Dogwood Anglers Chapter TU</t>
  </si>
  <si>
    <t>Foothills Chapter TU</t>
  </si>
  <si>
    <t>Unaka Chapter TU</t>
  </si>
  <si>
    <t>Bobby Hand</t>
  </si>
  <si>
    <t>Eric Woodwartd</t>
  </si>
  <si>
    <t>Barry Murphy</t>
  </si>
  <si>
    <t>Robert Tolle</t>
  </si>
  <si>
    <t>bstolle@bellsouth.net</t>
  </si>
  <si>
    <t>bmurphy@gmail.com</t>
  </si>
  <si>
    <t>landscapemurphy@yahoo.com</t>
  </si>
  <si>
    <t>ericw@bellsouth.net</t>
  </si>
  <si>
    <t>North Carolina Council of Trout Unlimited (NCTU)</t>
  </si>
  <si>
    <t>South Carolina Council of Trout Unlimited (SCTU)</t>
  </si>
  <si>
    <t>Tennessee Council of Trout Unlimited (TCTU)</t>
  </si>
  <si>
    <t>mjbryant1954@hotmail.com</t>
  </si>
  <si>
    <t>www.omtu.org</t>
  </si>
  <si>
    <t>20435 Carson Ln</t>
  </si>
  <si>
    <t>276 669 4948</t>
  </si>
  <si>
    <t>513 697 9576</t>
  </si>
  <si>
    <t>Ron Harrington</t>
  </si>
  <si>
    <t>Mike Bryant</t>
  </si>
  <si>
    <t>roneharrin@bvunet.net</t>
  </si>
  <si>
    <t>www.tctu.org</t>
  </si>
  <si>
    <t>423 422 7730</t>
  </si>
  <si>
    <t>Greeneville</t>
  </si>
  <si>
    <t>P O Box 1565</t>
  </si>
  <si>
    <t>865 494 0066</t>
  </si>
  <si>
    <t>901 309 8127</t>
  </si>
  <si>
    <t>Germantown</t>
  </si>
  <si>
    <t>Maryville</t>
  </si>
  <si>
    <t>www.cumberlandtroutunlimited.org/contact-us/</t>
  </si>
  <si>
    <t>www.crctu.com</t>
  </si>
  <si>
    <t>www.appalachiantu.org</t>
  </si>
  <si>
    <t>fryfisherman@earthlink.net</t>
  </si>
  <si>
    <t xml:space="preserve">francesoates@bellsouth.net </t>
  </si>
  <si>
    <t>Don Dennny</t>
  </si>
  <si>
    <t>George Lane</t>
  </si>
  <si>
    <t>Jack Betchick</t>
  </si>
  <si>
    <t>John Morris</t>
  </si>
  <si>
    <t>865 380 9098</t>
  </si>
  <si>
    <t>Frances Oates</t>
  </si>
  <si>
    <t>Jay Ebbert</t>
  </si>
  <si>
    <t>Steve Fry</t>
  </si>
  <si>
    <t>www.lrctu.org</t>
  </si>
  <si>
    <t>dd37312@hotmail.com</t>
  </si>
  <si>
    <t>www.hiwassee.net</t>
  </si>
  <si>
    <t>geohlane@gmail.com</t>
  </si>
  <si>
    <t>jbetchic@comcast.net</t>
  </si>
  <si>
    <t>www.cumberlandtroutunlimited.org</t>
  </si>
  <si>
    <t>www.deltatu.org</t>
  </si>
  <si>
    <t>Diane Lind</t>
  </si>
  <si>
    <t xml:space="preserve">Smoky Mountain Host </t>
  </si>
  <si>
    <t>diane@visitsmokies.org</t>
  </si>
  <si>
    <t>Biltmore House</t>
  </si>
  <si>
    <t>www.georgiatu.org</t>
  </si>
  <si>
    <t>www.blueridgetu.com</t>
  </si>
  <si>
    <t>www.ngatu692.com</t>
  </si>
  <si>
    <t>Cumberland Chapter TU</t>
  </si>
  <si>
    <t>Appalachian Chapter TU</t>
  </si>
  <si>
    <t>Cherokee Chapter TU</t>
  </si>
  <si>
    <t>Clinch River Chapter TU</t>
  </si>
  <si>
    <t>Delta Chapter TU</t>
  </si>
  <si>
    <t>Great Smoky Mountain Chapter TU</t>
  </si>
  <si>
    <t>Hiwassee Chapter TU</t>
  </si>
  <si>
    <t>Little River Chapter TU</t>
  </si>
  <si>
    <t>Overmountain Chapter TU</t>
  </si>
  <si>
    <t>www.tucohutta.org</t>
  </si>
  <si>
    <t>www.coosavalley.tu.org</t>
  </si>
  <si>
    <t>www.georgiafoothills.org</t>
  </si>
  <si>
    <t>www.goldrushtu.org</t>
  </si>
  <si>
    <t>Gold Rush Chapter TU</t>
  </si>
  <si>
    <t>Georgia Foothills Chapter TU</t>
  </si>
  <si>
    <t>Coosa Valley Chapter TU</t>
  </si>
  <si>
    <t>Cohutta Chapter TU</t>
  </si>
  <si>
    <t>Joe Duket</t>
  </si>
  <si>
    <t>Chattahoochee Nantahala Chapter TU</t>
  </si>
  <si>
    <t>Blairsville</t>
  </si>
  <si>
    <t>361 Blue Ridge St</t>
  </si>
  <si>
    <t>Jeff Wilson</t>
  </si>
  <si>
    <t>2769 Delk Rd SE</t>
  </si>
  <si>
    <t>David Bowen</t>
  </si>
  <si>
    <t>Rome</t>
  </si>
  <si>
    <t>393 Riverside Pkwy NE</t>
  </si>
  <si>
    <t>Ron Thomas</t>
  </si>
  <si>
    <t>468 West Louise St</t>
  </si>
  <si>
    <t>Mike Thornton</t>
  </si>
  <si>
    <t>Dahlonega</t>
  </si>
  <si>
    <t>690 Camp Glisson Rd</t>
  </si>
  <si>
    <t>Justin Souma</t>
  </si>
  <si>
    <t>Middle Georgia Chapter TU</t>
  </si>
  <si>
    <t>Macon</t>
  </si>
  <si>
    <t>5425 Bowman Rd</t>
  </si>
  <si>
    <t>Virginia Council of Trout Unlimited (VTU)</t>
  </si>
  <si>
    <t>Georgia Council of Trout Unlimited (GTU)</t>
  </si>
  <si>
    <t>Kentucky Council of Trout Unlimited (KTU)</t>
  </si>
  <si>
    <t>West Virginia Council of Trout Unlimited (WVTU)</t>
  </si>
  <si>
    <t>www.wvtu.org</t>
  </si>
  <si>
    <t>www.orctu.org</t>
  </si>
  <si>
    <t>www.rabuntu.org</t>
  </si>
  <si>
    <t>Pat Hopton</t>
  </si>
  <si>
    <t>Jess Jensen-Ryan</t>
  </si>
  <si>
    <t>1985 Barnett Shoals Rd</t>
  </si>
  <si>
    <t>Athens</t>
  </si>
  <si>
    <t>Georgia Hwy 76</t>
  </si>
  <si>
    <t>rabuntuchapter@gmail.com</t>
  </si>
  <si>
    <t>706 782 4978</t>
  </si>
  <si>
    <t>Rabun Chapter TU</t>
  </si>
  <si>
    <t>Oconee River Chapter TU</t>
  </si>
  <si>
    <t>www.savannahrivertu.org</t>
  </si>
  <si>
    <t>Savannah River Chapter TU</t>
  </si>
  <si>
    <t>Jimmy Miller</t>
  </si>
  <si>
    <t>Hartwell</t>
  </si>
  <si>
    <t>982 Benson St</t>
  </si>
  <si>
    <t>www.tailwatertu.com</t>
  </si>
  <si>
    <t>Bill Egeland</t>
  </si>
  <si>
    <t>Brad Cruickshank</t>
  </si>
  <si>
    <t>www.usstu.org</t>
  </si>
  <si>
    <t>Roswell</t>
  </si>
  <si>
    <t>2270 Holcomb Bridge Rd</t>
  </si>
  <si>
    <t>Meeting Address:</t>
  </si>
  <si>
    <t>525 Peachtree Industrial Blvd</t>
  </si>
  <si>
    <t>Suwanee</t>
  </si>
  <si>
    <t>Tailwater Chapter TU</t>
  </si>
  <si>
    <t>Upper Chattahoochee Chapter TU</t>
  </si>
  <si>
    <t>www.midatlanticcouncil.tu.org</t>
  </si>
  <si>
    <t>www.pptu.org</t>
  </si>
  <si>
    <t>Trout Unlimited Mid-Atlantic Council (MAC)</t>
  </si>
  <si>
    <t>www.maryland.tu.org</t>
  </si>
  <si>
    <t>Maryland Chapter TU</t>
  </si>
  <si>
    <t>Potomac Patuxent Chapter TU</t>
  </si>
  <si>
    <t>troutwrangler@yahoo.com</t>
  </si>
  <si>
    <t>Silver Spring</t>
  </si>
  <si>
    <t>1000 Forest Glen Rd</t>
  </si>
  <si>
    <t>Bob O'Donnell</t>
  </si>
  <si>
    <t>Tom Starrs</t>
  </si>
  <si>
    <t>400 West Chesapeake Ave</t>
  </si>
  <si>
    <t>Towson</t>
  </si>
  <si>
    <t>Baltimore Metropolitan Region</t>
  </si>
  <si>
    <t>North Central Maryland</t>
  </si>
  <si>
    <t>Dave Nyberg</t>
  </si>
  <si>
    <t>Cumberland</t>
  </si>
  <si>
    <t>18 Clubhouse Rd</t>
  </si>
  <si>
    <t>Nemacolin Chapter TU</t>
  </si>
  <si>
    <t>www.midatlanticcouncil.tu.org/misdatlanticcouncil/nemacolin-tu</t>
  </si>
  <si>
    <t>Western Maryland</t>
  </si>
  <si>
    <t>East Central Maryland</t>
  </si>
  <si>
    <t>Washington, D.C. and surrounding suburbs</t>
  </si>
  <si>
    <t>West Central Maryland</t>
  </si>
  <si>
    <t>Far Western Maryland</t>
  </si>
  <si>
    <t>Patapsco Valley Chapter TU</t>
  </si>
  <si>
    <t>National Capital Chapter TU</t>
  </si>
  <si>
    <t>Seneca Valley Chapter TU</t>
  </si>
  <si>
    <t>Youghiogheny Chapter TU</t>
  </si>
  <si>
    <t>Art Senkel</t>
  </si>
  <si>
    <t>www.midatlanticcouncil.tu.org/misdatlanticcouncil/patapsco-valley-tu</t>
  </si>
  <si>
    <t>Frank Smith</t>
  </si>
  <si>
    <t>Bethesda</t>
  </si>
  <si>
    <t>4805 Edgemoor Ln</t>
  </si>
  <si>
    <t>2 Grand Corner Ave</t>
  </si>
  <si>
    <t>Noel Gollehon</t>
  </si>
  <si>
    <t>Oakland</t>
  </si>
  <si>
    <t>Gaithersburg</t>
  </si>
  <si>
    <t>harold@springcreekoutfitter.com</t>
  </si>
  <si>
    <t>Harold Harsh</t>
  </si>
  <si>
    <t>www.louisvilletu.org</t>
  </si>
  <si>
    <t>www.bluegrass.tu.org</t>
  </si>
  <si>
    <t>www.nkflyfisher.org</t>
  </si>
  <si>
    <t>Hebron</t>
  </si>
  <si>
    <t>2134 Petersburg Rd</t>
  </si>
  <si>
    <t>FFF</t>
  </si>
  <si>
    <t>Bluegrass Chapter TU</t>
  </si>
  <si>
    <t>40206-0451</t>
  </si>
  <si>
    <t>Louisville Chapter TU</t>
  </si>
  <si>
    <t>Morgantown</t>
  </si>
  <si>
    <t>P. Pendleton Kennedy Chapter of Trout Unlimited</t>
  </si>
  <si>
    <t>www.ppktu.org</t>
  </si>
  <si>
    <t>Ernie Nester Chapter TU (formerly Kanawha Valley Chapter TU)</t>
  </si>
  <si>
    <t>www.virginiatu.org</t>
  </si>
  <si>
    <t>martaefan3@nullverizon.net</t>
  </si>
  <si>
    <t>Graham Simmerman</t>
  </si>
  <si>
    <t>540 234 9743</t>
  </si>
  <si>
    <t>www.nvatu.org</t>
  </si>
  <si>
    <t>Northern Virginia Chapter TU</t>
  </si>
  <si>
    <t>Northern Kentucky Fly Fishers (FFF)</t>
  </si>
  <si>
    <t>Jay Lovering</t>
  </si>
  <si>
    <t>jaylovering@c21nm.com</t>
  </si>
  <si>
    <t>703 973 1024</t>
  </si>
  <si>
    <t>www.shenandoahvalleytu.com</t>
  </si>
  <si>
    <t>Waynesboro</t>
  </si>
  <si>
    <t>Jim Josefson</t>
  </si>
  <si>
    <t>jimjosefson@shenandoahvalleytu.com</t>
  </si>
  <si>
    <t>Shenandoah Valley Chapter TU</t>
  </si>
  <si>
    <t>540 430 1018</t>
  </si>
  <si>
    <t>Stuarts Draft</t>
  </si>
  <si>
    <t>18 W High St</t>
  </si>
  <si>
    <t>Tommy Lawhorne</t>
  </si>
  <si>
    <t>srflyshop@yahoo.com</t>
  </si>
  <si>
    <t>Virginia Capital Chapter TU</t>
  </si>
  <si>
    <t>New River Valley Chapter TU</t>
  </si>
  <si>
    <t>Roanoke Valley Chapter TU</t>
  </si>
  <si>
    <t>Massanutten Chapter TU</t>
  </si>
  <si>
    <t>Winchester Chapter TU</t>
  </si>
  <si>
    <t>Smith River Chapter TU</t>
  </si>
  <si>
    <t>The Rapidan Chapter TU</t>
  </si>
  <si>
    <t>www.vacapitaltu.org</t>
  </si>
  <si>
    <t>www.nrvtu.wordpress.com</t>
  </si>
  <si>
    <t>www.roanoketu.org</t>
  </si>
  <si>
    <t>www.massanuttentu.com</t>
  </si>
  <si>
    <t>www.winchestertu.org</t>
  </si>
  <si>
    <t>www.smithrivertu.com</t>
  </si>
  <si>
    <t>www.rapidantu.org</t>
  </si>
  <si>
    <t>Christiansburg</t>
  </si>
  <si>
    <t>Rick Weiss</t>
  </si>
  <si>
    <t>24022-1725</t>
  </si>
  <si>
    <t>Roanoke</t>
  </si>
  <si>
    <t>PO Box 11725</t>
  </si>
  <si>
    <t>Chuck Hoysa</t>
  </si>
  <si>
    <t>251 Lee Hwy, Ste 680 (basement)</t>
  </si>
  <si>
    <t>276 732 5090</t>
  </si>
  <si>
    <t>Shane Pinkston</t>
  </si>
  <si>
    <t>"Frank Smith's friends"</t>
  </si>
  <si>
    <t>"Scott Haires friends"</t>
  </si>
  <si>
    <t>"Alen Baker's friends"</t>
  </si>
  <si>
    <t>"Ron Beane's friends"</t>
  </si>
  <si>
    <t>"Gene Barrington's friends"</t>
  </si>
  <si>
    <t>Pledged Charter Member</t>
  </si>
  <si>
    <t>(may have some empty seats)</t>
  </si>
  <si>
    <t>"Maryland or Mid-Atlantic"</t>
  </si>
  <si>
    <t>2 Tickets</t>
  </si>
  <si>
    <t>Donna Nickerson</t>
  </si>
  <si>
    <t>828 369 9606</t>
  </si>
  <si>
    <t>4437 Georgia Rd</t>
  </si>
  <si>
    <t>Murphy</t>
  </si>
  <si>
    <t>Appalachian Outfitters Inc</t>
  </si>
  <si>
    <t>Alen Baker</t>
  </si>
  <si>
    <t>Ron Beane</t>
  </si>
  <si>
    <t>Brad Walker</t>
  </si>
  <si>
    <t>Rick Pope (TFO Rep)</t>
  </si>
  <si>
    <t>Founding Member</t>
  </si>
  <si>
    <t>2 Tickets for Rafting</t>
  </si>
  <si>
    <t>2 Tickets for Zip Lining</t>
  </si>
  <si>
    <t>Rex Williams</t>
  </si>
  <si>
    <t>828 667 3721</t>
  </si>
  <si>
    <t>Need Bio</t>
  </si>
  <si>
    <t>Eugene Shuler</t>
  </si>
  <si>
    <t>www.flyfishingthesmokies.net</t>
  </si>
  <si>
    <t>Tuckaseigee Fly Shop</t>
  </si>
  <si>
    <t>Dale Collins</t>
  </si>
  <si>
    <t>Everett &amp; Depot</t>
  </si>
  <si>
    <t>www.tuckaseigeeflyshop.com</t>
  </si>
  <si>
    <t>205 Burke Dr</t>
  </si>
  <si>
    <t>Custom Rod Build at cost of material</t>
  </si>
  <si>
    <t>Partnered/Supported Organizations</t>
  </si>
  <si>
    <t>Casting for Rcovery (Breast Cancer Survivors)</t>
  </si>
  <si>
    <t>Casting for Hope (Ovarian Cancer Survivors)</t>
  </si>
  <si>
    <t>Project Healing Waters (Wouded Veterans)</t>
  </si>
  <si>
    <t>SE International Federation of Fly Fishers</t>
  </si>
  <si>
    <t>SE Trout Unlimited</t>
  </si>
  <si>
    <t>2-4 somes</t>
  </si>
  <si>
    <t>Sequoyah National Golf Club</t>
  </si>
  <si>
    <t>Indian Creek Campground</t>
  </si>
  <si>
    <t>Two fishing permits for 2 days.</t>
  </si>
  <si>
    <t xml:space="preserve">3 night stay in 4 person cabin.  </t>
  </si>
  <si>
    <t>Camping supplies, hot dog fork, cast iron pie iron and souvenir hat.</t>
  </si>
  <si>
    <t>Outdoor Fly &amp; Wings Day for 2</t>
  </si>
  <si>
    <t>Orvis-  Sevierville</t>
  </si>
  <si>
    <t>?retail clothing stores (sports and casual)</t>
  </si>
  <si>
    <t xml:space="preserve">Inaugural Custom Bamboo Rod - </t>
  </si>
  <si>
    <t>Guided Wade &amp; Walk Fly Fishing Trip for 1 or 2 Anglers</t>
  </si>
  <si>
    <t>Smoky Mountain Retreats</t>
  </si>
  <si>
    <t>51 Green Valley Acres</t>
  </si>
  <si>
    <t>Linda Parris</t>
  </si>
  <si>
    <t>252 473 8632</t>
  </si>
  <si>
    <t>252 480 LAND</t>
  </si>
  <si>
    <t>6701 S Vroatan Hwy</t>
  </si>
  <si>
    <t>Nags Head</t>
  </si>
  <si>
    <t>Capt. Matt Wilkinson</t>
  </si>
  <si>
    <t>Capt. Bryan DeHart</t>
  </si>
  <si>
    <t>Georgetown Charters</t>
  </si>
  <si>
    <t>843 997 9842</t>
  </si>
  <si>
    <t>www.georgetowncharters.com</t>
  </si>
  <si>
    <t>Georgetown</t>
  </si>
  <si>
    <t>Cape Briton, Nova Scotia, Canada</t>
  </si>
  <si>
    <t>Blake Boyd</t>
  </si>
  <si>
    <t>South  Holston River Anglers</t>
  </si>
  <si>
    <t>jbb6958@aol.com</t>
  </si>
  <si>
    <t>423 612 7795</t>
  </si>
  <si>
    <t>423 217 0642</t>
  </si>
  <si>
    <t>599 River Bend Rd</t>
  </si>
  <si>
    <t>http://neworleanscastingschool.blogspot.com/</t>
  </si>
  <si>
    <t>504 392 7511</t>
  </si>
  <si>
    <t>tomjindra@cox.net</t>
  </si>
  <si>
    <t>emailed</t>
  </si>
  <si>
    <t>aivring@bellsouth.net</t>
  </si>
  <si>
    <t>LOOKUP WEBSITE</t>
  </si>
  <si>
    <t>Alaska or Canada Fly Fishing</t>
  </si>
  <si>
    <t>Find number and call</t>
  </si>
  <si>
    <t>Ralph H. Brooks</t>
  </si>
  <si>
    <t>Donald C. Chase</t>
  </si>
  <si>
    <t>Amateur tyer</t>
  </si>
  <si>
    <t>Frank Gentry, Jr</t>
  </si>
  <si>
    <t>Bill Guinn</t>
  </si>
  <si>
    <t>Bill Herbert</t>
  </si>
  <si>
    <t>Don Kettenbeil</t>
  </si>
  <si>
    <t>? Ramsey</t>
  </si>
  <si>
    <t>Rod builder; Ramsey Rods; late-1800s to early-1900s</t>
  </si>
  <si>
    <t>Charity Rutter</t>
  </si>
  <si>
    <t>Ian Rutter</t>
  </si>
  <si>
    <t>Lynn Smith</t>
  </si>
  <si>
    <t>Vince Warner</t>
  </si>
  <si>
    <t>Brad Weeks</t>
  </si>
  <si>
    <t>John J. Eisenbarth</t>
  </si>
  <si>
    <t>James D. Hillhouse</t>
  </si>
  <si>
    <t>Conrad Rafield, Jr.</t>
  </si>
  <si>
    <t>James Gracie</t>
  </si>
  <si>
    <t>Guy Turenne</t>
  </si>
  <si>
    <t>Pam Broughman</t>
  </si>
  <si>
    <t>Sandy Broughman</t>
  </si>
  <si>
    <t>Robert E. Bryant</t>
  </si>
  <si>
    <t>Restoration projects: Mossy Creek, USFS liming projects. USFS stream structure projects. TU St. Mary's River angler survey.</t>
  </si>
  <si>
    <t>DuBose Egleston</t>
  </si>
  <si>
    <t>Harry W. Murray</t>
  </si>
  <si>
    <t>Professional tyer, author and fly shp owner, known for Mr. Rapidan</t>
  </si>
  <si>
    <t>Urbie Nash</t>
  </si>
  <si>
    <t>TU National Dir; Amateur tyer</t>
  </si>
  <si>
    <t>Harrison Steeves III</t>
  </si>
  <si>
    <t>Alabama</t>
  </si>
  <si>
    <t>304 280 5428</t>
  </si>
  <si>
    <t>www.wildscape.com</t>
  </si>
  <si>
    <t>Clover</t>
  </si>
  <si>
    <t>1835 Ridge Rd</t>
  </si>
  <si>
    <t>770 365 5796</t>
  </si>
  <si>
    <t>706 537 3254</t>
  </si>
  <si>
    <t>704 537 7444</t>
  </si>
  <si>
    <t>Tom Massie</t>
  </si>
  <si>
    <t>alex@abfish.org</t>
  </si>
  <si>
    <t>828 226 3833</t>
  </si>
  <si>
    <t>Laura &amp; Rob Kennerly</t>
  </si>
  <si>
    <t>Mrytle Beach Weekend - Paradise Breakers</t>
  </si>
  <si>
    <t>Kathy Kyle Stout (BIC, Caddis Lady)</t>
  </si>
  <si>
    <t>304 610 0992</t>
  </si>
  <si>
    <t>1650 Charleston Rd</t>
  </si>
  <si>
    <t>Spencer</t>
  </si>
  <si>
    <t>martaefan3@verizon.net</t>
  </si>
  <si>
    <t>8644 Rivers Edge Ln</t>
  </si>
  <si>
    <t>Weyers Cave</t>
  </si>
  <si>
    <t>Don Haynes</t>
  </si>
  <si>
    <t>410 377 9636</t>
  </si>
  <si>
    <t>3700 Kanawha DSt, NW</t>
  </si>
  <si>
    <t>Washington</t>
  </si>
  <si>
    <t>DC</t>
  </si>
  <si>
    <t>Lee Squires (TU)</t>
  </si>
  <si>
    <t>bonsaiman@twc.com</t>
  </si>
  <si>
    <t>502 895 9997</t>
  </si>
  <si>
    <t>75 Valley Rd</t>
  </si>
  <si>
    <t>Mike Arnold (FFF)</t>
  </si>
  <si>
    <t>275 Double Eagle Dr</t>
  </si>
  <si>
    <t>Nebo</t>
  </si>
  <si>
    <t>Inaugural Fly Reel (Abel-Bronze)</t>
  </si>
  <si>
    <t>dhaynes8320@gmail.com</t>
  </si>
  <si>
    <t>"N Kentucky FF or TU"</t>
  </si>
  <si>
    <t>www.kytu.org</t>
  </si>
  <si>
    <t>Past KYTU Chair</t>
  </si>
  <si>
    <t>Past BGTU Chapter Pres</t>
  </si>
  <si>
    <t>Cheryl Burrwell</t>
  </si>
  <si>
    <t>Tom Burrwell</t>
  </si>
  <si>
    <t>Past Shades Valley TU Pres</t>
  </si>
  <si>
    <t>Past National TU BoD Director</t>
  </si>
  <si>
    <t>Larry Slaton</t>
  </si>
  <si>
    <t>Birmington</t>
  </si>
  <si>
    <t>Alabama Contacts</t>
  </si>
  <si>
    <t>Past Maryland TU Pres</t>
  </si>
  <si>
    <t>Past Seneca Valley TU Pres</t>
  </si>
  <si>
    <t>Baltimore</t>
  </si>
  <si>
    <t>Martinsville</t>
  </si>
  <si>
    <t>In California on Nov 1</t>
  </si>
  <si>
    <t>Past Smith River TU Pres, Orvis Rep</t>
  </si>
  <si>
    <t>Monterey</t>
  </si>
  <si>
    <t>Author, Retired in Blacksburg</t>
  </si>
  <si>
    <t>Northern Virginia</t>
  </si>
  <si>
    <t xml:space="preserve">Neal Emerald. </t>
  </si>
  <si>
    <t>Past council/chapter pres and other positions</t>
  </si>
  <si>
    <t>Past Shenandoah Valley TU Pres</t>
  </si>
  <si>
    <t>Past VCTU Council president and many other council and chapter positions. Retired.</t>
  </si>
  <si>
    <t>(cane rod builder)</t>
  </si>
  <si>
    <t>Va Tech biology professor, VCTU council/chapter positions, fly tier. From Alabama, Retired. Have his bio.</t>
  </si>
  <si>
    <t>Abdington</t>
  </si>
  <si>
    <t>Author, Council president and other positions. Moving to Asheville.</t>
  </si>
  <si>
    <t>VTSSS</t>
  </si>
  <si>
    <t>Rick Webb</t>
  </si>
  <si>
    <t>Hank Woolman</t>
  </si>
  <si>
    <t>Marcia Woolman</t>
  </si>
  <si>
    <t>Middleburg</t>
  </si>
  <si>
    <t>Both guided in Shenandoah National Park (and Yellowstone).</t>
  </si>
  <si>
    <t>Past National/Council/chapter positions</t>
  </si>
  <si>
    <t xml:space="preserve">Cane rod builder and fly tier. In poor health now. </t>
  </si>
  <si>
    <t xml:space="preserve"> Is there a Facebook page yet?</t>
  </si>
  <si>
    <t>Past TU National Res BoD</t>
  </si>
  <si>
    <t>Past Nolichucky TU Pres</t>
  </si>
  <si>
    <t>Past TNTU Chair</t>
  </si>
  <si>
    <t>Past Cumberland TU Pres</t>
  </si>
  <si>
    <t>Past Hiwassee TU Pres</t>
  </si>
  <si>
    <t>Past OverMountain TU Pres</t>
  </si>
  <si>
    <t>Past Elk River TU Pres</t>
  </si>
  <si>
    <t>Past SE Reg VP; TU SE Legal Advisor</t>
  </si>
  <si>
    <t>Past Riverside TU Pres</t>
  </si>
  <si>
    <t>Knoxville</t>
  </si>
  <si>
    <t>Knoxville,</t>
  </si>
  <si>
    <t>Erwin,</t>
  </si>
  <si>
    <t>Greenville,</t>
  </si>
  <si>
    <t>Nashville,</t>
  </si>
  <si>
    <t>Pigeon Forge,</t>
  </si>
  <si>
    <t>Tullahoma</t>
  </si>
  <si>
    <t>Chattanooga</t>
  </si>
  <si>
    <t>Jasper</t>
  </si>
  <si>
    <t>(treasurer)</t>
  </si>
  <si>
    <t>Past RRTU Pres</t>
  </si>
  <si>
    <t>Past TRTU Pres</t>
  </si>
  <si>
    <t>13400 Hiwssee Rd</t>
  </si>
  <si>
    <t>Founding Member and Sponsor</t>
  </si>
  <si>
    <t>(want to be Founding Member)</t>
  </si>
  <si>
    <t>434 409 4686</t>
  </si>
  <si>
    <t>434 371 7683</t>
  </si>
  <si>
    <t>Doug Suddreth</t>
  </si>
  <si>
    <t>(SE FFF Treasurer)</t>
  </si>
  <si>
    <t>Unable to gather 10 to travel 8-9 hours, will support the museum's history collection</t>
  </si>
  <si>
    <t>"Florida friends"</t>
  </si>
  <si>
    <t>Nantahala River for Trout (NC)</t>
  </si>
  <si>
    <t>or Little Tennessee River for Small Mouth (NC)</t>
  </si>
  <si>
    <t>emailed, Laura is working on it</t>
  </si>
  <si>
    <t>email George</t>
  </si>
  <si>
    <t>http://www.zoominfo.com/p/Rod-Salyers/880286946</t>
  </si>
  <si>
    <t>Blane Chocklett</t>
  </si>
  <si>
    <t>http://vimeo.com/newanglefishing</t>
  </si>
  <si>
    <t>Jackson &amp; Smith rivers</t>
  </si>
  <si>
    <t>Date conflict, but will send prizes to auction</t>
  </si>
  <si>
    <t>(blank for additional tables)</t>
  </si>
  <si>
    <t>Individuals with Scheduling Conflicts</t>
  </si>
  <si>
    <t>Norris</t>
  </si>
  <si>
    <t>Rex Wilson</t>
  </si>
  <si>
    <t>RI, TRTU, National TU</t>
  </si>
  <si>
    <t>Date conflict, but will send "day on the stream" to auction</t>
  </si>
  <si>
    <t>Chief</t>
  </si>
  <si>
    <t>Alan Reinhardt</t>
  </si>
  <si>
    <t>Brookings</t>
  </si>
  <si>
    <t>Date conflict, unable to get sponsorship approved by management</t>
  </si>
  <si>
    <t>(2015 custom reel)</t>
  </si>
  <si>
    <t>Smoky Mountain Meadows</t>
  </si>
  <si>
    <t>Terry Haughton</t>
  </si>
  <si>
    <t>Taxidermy Service</t>
  </si>
  <si>
    <t>(local via Forrest Parker)</t>
  </si>
  <si>
    <t>Shotgun</t>
  </si>
  <si>
    <t>no</t>
  </si>
  <si>
    <t>Smokies or Southern Appalachians Fly Fishing</t>
  </si>
  <si>
    <t>Christopher Cassey</t>
  </si>
  <si>
    <t>no, doing a local wade trip</t>
  </si>
  <si>
    <t>Last Chance, Idaho cabin</t>
  </si>
  <si>
    <t>OR Watauga River Fly Fishing (TN)</t>
  </si>
  <si>
    <t>Day Trip on Private Club Stream</t>
  </si>
  <si>
    <t>Whiteside Cove (Chattooga River)</t>
  </si>
  <si>
    <t>via Kevin Howell</t>
  </si>
  <si>
    <t>Ronnie Parris</t>
  </si>
  <si>
    <t>Laurie Waterfield Callison</t>
  </si>
  <si>
    <t>276 734 2510</t>
  </si>
  <si>
    <t>Taxidermy</t>
  </si>
  <si>
    <t>Wilderness Taxidermy</t>
  </si>
  <si>
    <t>Margree Salmon Museum</t>
  </si>
  <si>
    <t>John Hart</t>
  </si>
  <si>
    <t>Need to CALL and ask</t>
  </si>
  <si>
    <t>need phone number</t>
  </si>
  <si>
    <t>via Ron Beane</t>
  </si>
  <si>
    <t>Ask Bo Cash</t>
  </si>
  <si>
    <t>Joyce Cooper</t>
  </si>
  <si>
    <t>Laura Waterfield Callison</t>
  </si>
  <si>
    <t>Bear Creek Outfitters</t>
  </si>
  <si>
    <t>overcast.cc@gmail.com</t>
  </si>
  <si>
    <t>907 723 8290</t>
  </si>
  <si>
    <t>2551 Vista Dr, B301</t>
  </si>
  <si>
    <t>Juneau</t>
  </si>
  <si>
    <t>AK</t>
  </si>
  <si>
    <t>Fly Fishing Trip in the First McKenzie-Style Boat</t>
  </si>
  <si>
    <t>Capt. Gary Taylor (Driftboat)</t>
  </si>
  <si>
    <t>Capt. Dean Lamont</t>
  </si>
  <si>
    <t>919 414 2452</t>
  </si>
  <si>
    <t>thelamonts@clis.com</t>
  </si>
  <si>
    <t>www.crystalcoastadventures.com</t>
  </si>
  <si>
    <t>Crystal Coast Adventures</t>
  </si>
  <si>
    <t>(Roanoke or Cape Lookout)</t>
  </si>
  <si>
    <t>Atlantic Beach</t>
  </si>
  <si>
    <t>Spruce  Pine</t>
  </si>
  <si>
    <t>Smoky Mountain Outdoors Unlimited</t>
  </si>
  <si>
    <t>www.smokymountainoutdoorsunlimited.com</t>
  </si>
  <si>
    <t>828 736 9471</t>
  </si>
  <si>
    <t>828 488 9711</t>
  </si>
  <si>
    <t>Jonesboro</t>
  </si>
  <si>
    <t xml:space="preserve">Rod Salyers </t>
  </si>
  <si>
    <t>(he moves to VA during the fishing season)</t>
  </si>
  <si>
    <t>423 930 7682</t>
  </si>
  <si>
    <t>New Angle Fishing</t>
  </si>
  <si>
    <t>(do not have Blane’s #)</t>
  </si>
  <si>
    <t xml:space="preserve">2 night stay in 4 person cabin.  </t>
  </si>
  <si>
    <t>rteeter@carolina.rr.com</t>
  </si>
  <si>
    <t>Rocky River Splitcane Rods</t>
  </si>
  <si>
    <t>www.rockyriverbamboo.com</t>
  </si>
  <si>
    <t>1119 Brafford Dr</t>
  </si>
  <si>
    <t>7 foot 4 weight    "handcrafted in the tradition of the old masters"</t>
  </si>
  <si>
    <t>Dream Away Cabins</t>
  </si>
  <si>
    <t>www.dreamawaycabins.com</t>
  </si>
  <si>
    <t>423 502 4761</t>
  </si>
  <si>
    <t>423 542 8633</t>
  </si>
  <si>
    <t>138 Bee Cliff Rd</t>
  </si>
  <si>
    <t>Carl Davis</t>
  </si>
  <si>
    <t>32 Southern Appalachian Hand-Tied Flies</t>
  </si>
  <si>
    <t>24 Southern Appalachian Hand-Tied Flies</t>
  </si>
  <si>
    <t>Caylor Flies</t>
  </si>
  <si>
    <t>24 Hand-Tied Flies or Poppers</t>
  </si>
  <si>
    <t>Davis Flies</t>
  </si>
  <si>
    <t>Roger Caylor</t>
  </si>
  <si>
    <t>433 Sawmill Rd</t>
  </si>
  <si>
    <t>roger@caylorcustomflies.com</t>
  </si>
  <si>
    <t>www.caylorcustomflies.com</t>
  </si>
  <si>
    <t>866 676 4948</t>
  </si>
  <si>
    <t>davishouse@mchsi.com</t>
  </si>
  <si>
    <t>828 586 8570</t>
  </si>
  <si>
    <t>828 226 4596</t>
  </si>
  <si>
    <t>Davis Rental</t>
  </si>
  <si>
    <t>Carl Davis (see flies)</t>
  </si>
  <si>
    <t>www.davishouse.home.mchsi.com</t>
  </si>
  <si>
    <t>Guided Tour of the Hatchery</t>
  </si>
  <si>
    <t>Guided Tour of the Fish Weir</t>
  </si>
  <si>
    <t>Guided Tour of the Museum  (both in Cherokee)</t>
  </si>
  <si>
    <t>Jim Willey</t>
  </si>
  <si>
    <t>wadiii@prodigy.net</t>
  </si>
  <si>
    <t>James Tylor Clarke</t>
  </si>
  <si>
    <t>jamestylerclarke@gmail.com</t>
  </si>
  <si>
    <t>Culpeper</t>
  </si>
  <si>
    <t>Nov 1 Schedule and particulars</t>
  </si>
  <si>
    <t>2-3 pm - Museum Sneak Pre-view Tour</t>
  </si>
  <si>
    <t>5-6 pm - Social Hour - doors open to the Oak Room at Harrah's for the Fund Raiser</t>
  </si>
  <si>
    <t>7 pm - Dinner</t>
  </si>
  <si>
    <t>7:45 pm - Verbal Auction</t>
  </si>
  <si>
    <t>Boys Club will handle Fund Raiser Transactions</t>
  </si>
  <si>
    <t>SE FFF will handle pledges and tables</t>
  </si>
  <si>
    <t>Fairfield Inn across from Harrah's</t>
  </si>
  <si>
    <t xml:space="preserve">Microtel </t>
  </si>
  <si>
    <t>Games:</t>
  </si>
  <si>
    <t>Medallions for the Custom Rod</t>
  </si>
  <si>
    <t>Beads for the Shotgun</t>
  </si>
  <si>
    <t>Costs:</t>
  </si>
  <si>
    <t>Auctioneer $750</t>
  </si>
  <si>
    <t>Raffle ticket sales will be 10% of proceeds</t>
  </si>
  <si>
    <t>Dinner, Oak Room, etc. approx. $50 (29% overhead to meal)</t>
  </si>
  <si>
    <t>828 443 2901</t>
  </si>
  <si>
    <t>106 Woodlawn Dr</t>
  </si>
  <si>
    <t>(may have to pledge amount)</t>
  </si>
  <si>
    <t>Saltwater Fly Fishing (Georgetown, SC)</t>
  </si>
  <si>
    <t>1/2 Day OBX Saltwater Fly Fishing (Manteo, NC)</t>
  </si>
  <si>
    <t>Jessica Merrill</t>
  </si>
  <si>
    <t>Guided Trip for 2 on Private Waters (N Fork French Broad R)</t>
  </si>
  <si>
    <t>Western NC Reservoir Fishing Trip</t>
  </si>
  <si>
    <t>Dick Geiger</t>
  </si>
  <si>
    <t>geiger3892@gmail.com</t>
  </si>
  <si>
    <t>865 599 2604</t>
  </si>
  <si>
    <t>tomcatmc@bellsouth.net</t>
  </si>
  <si>
    <t xml:space="preserve"> (talked to his wife, he passed away)</t>
  </si>
  <si>
    <t>Gene Barrington</t>
  </si>
  <si>
    <t>table</t>
  </si>
  <si>
    <t>Lynne Halden</t>
  </si>
  <si>
    <t>Forrest Parker</t>
  </si>
  <si>
    <t>EBCI</t>
  </si>
  <si>
    <t>New Charter Member (mailed $200)</t>
  </si>
  <si>
    <t>Tim Wilhelm</t>
  </si>
  <si>
    <t>no, ticket and room to promote</t>
  </si>
  <si>
    <t>no, providing OBX trip</t>
  </si>
  <si>
    <t>need</t>
  </si>
  <si>
    <t>call</t>
  </si>
  <si>
    <t>Julie</t>
  </si>
  <si>
    <t>Robert Jumper (Chair, One Feather)</t>
  </si>
  <si>
    <t>Jackson Co. Chamber</t>
  </si>
  <si>
    <t>"Maryland friends"</t>
  </si>
  <si>
    <t>Hugh Hartsell</t>
  </si>
  <si>
    <t>www.smokymountainflyguide.com</t>
  </si>
  <si>
    <t>423 586 6198</t>
  </si>
  <si>
    <t>9451 Abb Pitman Rd</t>
  </si>
  <si>
    <t>Milton</t>
  </si>
  <si>
    <t>850 957 4071</t>
  </si>
  <si>
    <t>Richard Bowers</t>
  </si>
  <si>
    <t>Filling Station Flies</t>
  </si>
  <si>
    <t>828 488 4488</t>
  </si>
  <si>
    <t>OTHER PRIZES</t>
  </si>
  <si>
    <t>Joe Summer</t>
  </si>
  <si>
    <t>Guided Tour for Elk</t>
  </si>
  <si>
    <t>Guided Tour of Water Falls</t>
  </si>
  <si>
    <t>828 243 6783</t>
  </si>
  <si>
    <t>828 692 8675 shop</t>
  </si>
  <si>
    <t>www.rivergirlfishing.com</t>
  </si>
  <si>
    <t>704 577 7700</t>
  </si>
  <si>
    <t>864 617 4550</t>
  </si>
  <si>
    <t>Pawleys island</t>
  </si>
  <si>
    <t>704 783 8126</t>
  </si>
  <si>
    <t>704 788 1844</t>
  </si>
  <si>
    <t>No response to eMail, no phone numbers to contact</t>
  </si>
  <si>
    <t>Unable to drive at night and unable to stay overnight</t>
  </si>
  <si>
    <t>Family health priorities</t>
  </si>
  <si>
    <t>Date conflict, mailed in $100</t>
  </si>
  <si>
    <t>Date conflict</t>
  </si>
  <si>
    <t>END OF EVENT CALL FOR DONATIONS</t>
  </si>
  <si>
    <t>Jesse Browns</t>
  </si>
  <si>
    <t>Private Fishing Club</t>
  </si>
  <si>
    <t>Wilson Gabrial</t>
  </si>
  <si>
    <t>Includes Breakfast, Lunch</t>
  </si>
  <si>
    <t>Kyle Fronrath</t>
  </si>
  <si>
    <t>60 East Big Intervale Rd, Margaree Forks, NS B0E 2A0, Canada</t>
  </si>
  <si>
    <t>+1 902-248-2848</t>
  </si>
  <si>
    <t>252 333 8688</t>
  </si>
  <si>
    <t>252 465 8829</t>
  </si>
  <si>
    <t>Guided Trip for on Private Waters (Mitchell River)</t>
  </si>
  <si>
    <t>Ask Chris Hollar, Mark Gasior</t>
  </si>
  <si>
    <t>2 $50 gift certificates</t>
  </si>
  <si>
    <t>www.wildscape.com, info@wildscape.com</t>
  </si>
  <si>
    <t>staff@hunterbanks.com</t>
  </si>
  <si>
    <t>hollyd@friendsofthesmokies.org</t>
  </si>
  <si>
    <t>Brandon</t>
  </si>
  <si>
    <t>RiverBlade Knife &amp; Fly Shop LLC</t>
  </si>
  <si>
    <t>1398 Boiling Springs Road Suite I</t>
  </si>
  <si>
    <t>Spartanburg SC 29303</t>
  </si>
  <si>
    <t>864-699-9433</t>
  </si>
  <si>
    <t>Jarvey</t>
  </si>
  <si>
    <t>Donated by Alen Baker</t>
  </si>
  <si>
    <t>Museum</t>
  </si>
  <si>
    <t>Chamber</t>
  </si>
  <si>
    <t>No need for a group table</t>
  </si>
  <si>
    <t>Donated by MAC TU</t>
  </si>
  <si>
    <t>Donated by Sharon Gaddy</t>
  </si>
  <si>
    <t>(will donate framed print)</t>
  </si>
  <si>
    <t>Wildlife &amp; Sporting Art - Print</t>
  </si>
  <si>
    <t>contacted, awaiting return call</t>
  </si>
  <si>
    <t>Jim Mabrey provided two possible numbers</t>
  </si>
  <si>
    <t>talk to Jim Mabrey, he is calling to pursue</t>
  </si>
  <si>
    <t>no, gave SoHo Float Trip</t>
  </si>
  <si>
    <t>Need donation cards to pass out and sign</t>
  </si>
  <si>
    <t>Jim Childers</t>
  </si>
  <si>
    <t>Realistic Flies</t>
  </si>
  <si>
    <t>Mrs. Crawford</t>
  </si>
  <si>
    <t>Mr. Halden</t>
  </si>
  <si>
    <t>Mr. Callison</t>
  </si>
  <si>
    <t>Connie Smith</t>
  </si>
  <si>
    <t>Sam Ervin</t>
  </si>
  <si>
    <t>need contact info</t>
  </si>
  <si>
    <t>"RRTU additions"</t>
  </si>
  <si>
    <t>"Tablerock Chapter TU"</t>
  </si>
  <si>
    <t>"Historians"</t>
  </si>
  <si>
    <t>"event &amp; museum"</t>
  </si>
  <si>
    <t>"artists"</t>
  </si>
  <si>
    <t>?other</t>
  </si>
  <si>
    <t>Alen</t>
  </si>
  <si>
    <t>New Castle</t>
  </si>
  <si>
    <t>fly reel, fly boxes, nippers and floatant</t>
  </si>
  <si>
    <t>no, with Brookings which gave the Tuck trip</t>
  </si>
  <si>
    <t>no, gave the Argentina trip</t>
  </si>
  <si>
    <t>Swain County Chamber</t>
  </si>
  <si>
    <t>828 788 1550</t>
  </si>
  <si>
    <t>Chad Bryson Fishing</t>
  </si>
  <si>
    <t>flyguide@gmailcom</t>
  </si>
  <si>
    <t>828 526 3535</t>
  </si>
  <si>
    <t>855 526 3535</t>
  </si>
  <si>
    <t>Steve Perry</t>
  </si>
  <si>
    <t>Highlands</t>
  </si>
  <si>
    <t>PO Box 2688, 460 Dillared Rd</t>
  </si>
  <si>
    <t>Chad Bryson</t>
  </si>
  <si>
    <t>www.chadbrysonfishing.com</t>
  </si>
  <si>
    <t>706 260 8615</t>
  </si>
  <si>
    <t>PO Box 265</t>
  </si>
  <si>
    <t>Dillard</t>
  </si>
  <si>
    <t>"other fly shops"</t>
  </si>
  <si>
    <t>Terry (&amp; Debbie) Haughton</t>
  </si>
  <si>
    <t>?C</t>
  </si>
  <si>
    <t>?F</t>
  </si>
  <si>
    <t>P O Box 265</t>
  </si>
  <si>
    <t>(Lower) Tuckaseigee River Fly Fishing (NC)</t>
  </si>
  <si>
    <t>(Upper) Tuckaseigee River Fly Fishing (NC)</t>
  </si>
  <si>
    <t>Theo (&amp; Haden) Copeland</t>
  </si>
  <si>
    <t>River Through Atlanta</t>
  </si>
  <si>
    <t>704 564 0913</t>
  </si>
  <si>
    <t>Alaska Fly Fishing</t>
  </si>
  <si>
    <t>Atlantic Salmon Fly Fishing</t>
  </si>
  <si>
    <r>
      <t>Bronze Fish Sculpture -</t>
    </r>
    <r>
      <rPr>
        <i/>
        <sz val="9"/>
        <color theme="1"/>
        <rFont val="Arial"/>
        <family val="2"/>
      </rPr>
      <t xml:space="preserve"> </t>
    </r>
    <r>
      <rPr>
        <i/>
        <sz val="11"/>
        <color theme="1"/>
        <rFont val="Arial"/>
        <family val="2"/>
      </rPr>
      <t>Evening Hatch</t>
    </r>
  </si>
  <si>
    <t>Donated by Denny Burris (PH)</t>
  </si>
  <si>
    <t>(2) Don &amp; Dwight Howell Original Flies</t>
  </si>
  <si>
    <t>Prints donated by Frank Smith</t>
  </si>
  <si>
    <t>"Friends of Jesse Browns"</t>
  </si>
  <si>
    <t>Hilltop Fly Tyers</t>
  </si>
  <si>
    <t>Jeff Bradley</t>
  </si>
  <si>
    <t>with a page that goes with it when displayed</t>
  </si>
  <si>
    <t>      set on artificial maple leaves. It will have a page that goes with it when displayed.)</t>
  </si>
  <si>
    <t>(keep several for museum exhibits?)</t>
  </si>
  <si>
    <r>
      <rPr>
        <b/>
        <sz val="8"/>
        <color rgb="FF000000"/>
        <rFont val="Arial"/>
        <family val="2"/>
      </rPr>
      <t>Wheatley Fly Box</t>
    </r>
    <r>
      <rPr>
        <sz val="8"/>
        <color rgb="FF000000"/>
        <rFont val="Arial"/>
        <family val="2"/>
      </rPr>
      <t xml:space="preserve"> full of flies, possibly several hundred</t>
    </r>
  </si>
  <si>
    <t>12 Assorted Local Flies</t>
  </si>
  <si>
    <t>TFO NXT Fly Rod</t>
  </si>
  <si>
    <t>TFO Fly Rod, 7 foot 3 weight "Finess"</t>
  </si>
  <si>
    <t>TFO Fly Rod</t>
  </si>
  <si>
    <t>Rivers Edge Outfitters</t>
  </si>
  <si>
    <t>Joey Walraven</t>
  </si>
  <si>
    <t>joey@flyshopnc.com</t>
  </si>
  <si>
    <t>770 548 0406</t>
  </si>
  <si>
    <t>828 497 9300</t>
  </si>
  <si>
    <t>1235 Seven Clans Ln</t>
  </si>
  <si>
    <t>Appalachian Outfitters</t>
  </si>
  <si>
    <t>Justin Mickens</t>
  </si>
  <si>
    <t>www.appalachianoutfitters.com</t>
  </si>
  <si>
    <t>Guided Trip for 2 on C&amp;R section of Cherokee Enterprise Waters</t>
  </si>
  <si>
    <t>104 C tennessee St</t>
  </si>
  <si>
    <t>828 837 4165</t>
  </si>
  <si>
    <t>(will mail)</t>
  </si>
  <si>
    <t>(will bring w/ box)</t>
  </si>
  <si>
    <t xml:space="preserve">3 night stay in 6 person cabin.  </t>
  </si>
  <si>
    <t>828 488 3672</t>
  </si>
  <si>
    <t>755 E Alarka Rd</t>
  </si>
  <si>
    <t>www.smokymtnmeadows.com</t>
  </si>
  <si>
    <t>Cap(s) and T-shirt(s)</t>
  </si>
  <si>
    <t>3 nights in RV Site.</t>
  </si>
  <si>
    <t>2 3-Day C&amp;R Cherokee Enterprise Waters Permits</t>
  </si>
  <si>
    <t>(see Forrest)</t>
  </si>
  <si>
    <t>1-6 baskets of items for households or wives</t>
  </si>
  <si>
    <t>Gary Merriman</t>
  </si>
  <si>
    <t>Ronnie Hall (early drift boat guide on Hiwassee)</t>
  </si>
  <si>
    <t>?Charles Willis</t>
  </si>
  <si>
    <r>
      <t xml:space="preserve">(1) A lifelike </t>
    </r>
    <r>
      <rPr>
        <b/>
        <sz val="8"/>
        <color rgb="FF000000"/>
        <rFont val="Arial"/>
        <family val="2"/>
      </rPr>
      <t>dragonfly</t>
    </r>
    <r>
      <rPr>
        <sz val="8"/>
        <color rgb="FF000000"/>
        <rFont val="Arial"/>
        <family val="2"/>
      </rPr>
      <t xml:space="preserve"> with a captured wasp display set on a curly maple wood base under glass, unlabeled.  It will have a page that goes with it when displayed.</t>
    </r>
  </si>
  <si>
    <r>
      <t xml:space="preserve">(1) A lifelike </t>
    </r>
    <r>
      <rPr>
        <b/>
        <sz val="8"/>
        <color rgb="FF000000"/>
        <rFont val="Arial"/>
        <family val="2"/>
      </rPr>
      <t>mayfly</t>
    </r>
    <r>
      <rPr>
        <sz val="8"/>
        <color rgb="FF000000"/>
        <rFont val="Arial"/>
        <family val="2"/>
      </rPr>
      <t xml:space="preserve"> display set on a walnut wood base under glass. Called </t>
    </r>
    <r>
      <rPr>
        <b/>
        <i/>
        <sz val="8"/>
        <color rgb="FF000000"/>
        <rFont val="Arial"/>
        <family val="2"/>
      </rPr>
      <t>The Hatch!</t>
    </r>
    <r>
      <rPr>
        <sz val="8"/>
        <color rgb="FF000000"/>
        <rFont val="Arial"/>
        <family val="2"/>
      </rPr>
      <t>  It will have a page that goes with it when displayed titled The Yellow May.</t>
    </r>
  </si>
  <si>
    <r>
      <t xml:space="preserve">(1) A lifelike mayfly display set on a wood base under glass, ( The </t>
    </r>
    <r>
      <rPr>
        <b/>
        <sz val="8"/>
        <color rgb="FF000000"/>
        <rFont val="Arial"/>
        <family val="2"/>
      </rPr>
      <t>mayflies</t>
    </r>
    <r>
      <rPr>
        <sz val="8"/>
        <color rgb="FF000000"/>
        <rFont val="Arial"/>
        <family val="2"/>
      </rPr>
      <t xml:space="preserve"> have wings designed from maple seed pods, referred to as maple leaf mayflies.-</t>
    </r>
  </si>
  <si>
    <r>
      <t xml:space="preserve">(1) A life like imitation emerger of a </t>
    </r>
    <r>
      <rPr>
        <b/>
        <sz val="8"/>
        <color rgb="FF000000"/>
        <rFont val="Arial"/>
        <family val="2"/>
      </rPr>
      <t>damselfly hatching</t>
    </r>
    <r>
      <rPr>
        <sz val="8"/>
        <color rgb="FF000000"/>
        <rFont val="Arial"/>
        <family val="2"/>
      </rPr>
      <t xml:space="preserve"> from the nymph set on a small wood base under glass. It will have a page that goes with it when displayed telling about it.</t>
    </r>
  </si>
  <si>
    <r>
      <t xml:space="preserve">(1) A lifelike </t>
    </r>
    <r>
      <rPr>
        <b/>
        <sz val="8"/>
        <color rgb="FF000000"/>
        <rFont val="Arial"/>
        <family val="2"/>
      </rPr>
      <t>mayfly</t>
    </r>
    <r>
      <rPr>
        <sz val="8"/>
        <color rgb="FF000000"/>
        <rFont val="Arial"/>
        <family val="2"/>
      </rPr>
      <t xml:space="preserve"> display set on a wood base under glass (</t>
    </r>
    <r>
      <rPr>
        <b/>
        <sz val="8"/>
        <color rgb="FF000000"/>
        <rFont val="Arial"/>
        <family val="2"/>
      </rPr>
      <t>small size</t>
    </r>
    <r>
      <rPr>
        <sz val="8"/>
        <color rgb="FF000000"/>
        <rFont val="Arial"/>
        <family val="2"/>
      </rPr>
      <t>). The mayfly is attached to a 30lb. leader hopefully does not sway or bend during shipping.</t>
    </r>
  </si>
  <si>
    <t>Cabot Trail, Cape Breton, Nova Scotia, Canada</t>
  </si>
  <si>
    <t xml:space="preserve">Major fisheries of historical significance: </t>
  </si>
  <si>
    <t>Shenandoah National Park. The Rapidan within SHEN. Smith River. Jackson River (and its controversy). Whitetop Laurel. Others?</t>
  </si>
  <si>
    <t>Allen Reinhardt</t>
  </si>
  <si>
    <t>828 612 4178</t>
  </si>
  <si>
    <t>Media Coverage</t>
  </si>
  <si>
    <t>Scott Fowler</t>
  </si>
  <si>
    <t>sfowler@charlotteobserver.com</t>
  </si>
  <si>
    <t>dareinhardt1@aol.com</t>
  </si>
  <si>
    <t>The Sporting Gent</t>
  </si>
  <si>
    <t>Marc ?</t>
  </si>
  <si>
    <t>via Jim Hopkins OR via Malcolm Leaphart or David Armstrong</t>
  </si>
  <si>
    <t>flygide@gmail.com</t>
  </si>
  <si>
    <t>info@murraysflyshop.com</t>
  </si>
  <si>
    <t>Mary Anne Baker</t>
  </si>
  <si>
    <t>chadbrysonfishing@gmail.com</t>
  </si>
  <si>
    <t>980 621 4562</t>
  </si>
  <si>
    <t>Jason Lambert</t>
  </si>
  <si>
    <t>"Fish Lady friends"</t>
  </si>
  <si>
    <t>Fly Fishing The Smokies</t>
  </si>
  <si>
    <t>Gift Certificate for Lakes End Café</t>
  </si>
  <si>
    <t>Lakes Inn Café Restaurant</t>
  </si>
  <si>
    <t>Unable to gather 10</t>
  </si>
  <si>
    <t>Ethan Issacs</t>
  </si>
  <si>
    <t>others?</t>
  </si>
  <si>
    <t>333+ Cortland Weighted-Forward Floating Fly Line (WF-4-F)</t>
  </si>
  <si>
    <t>100 yards backing</t>
  </si>
  <si>
    <t>Bass Pro Shops</t>
  </si>
  <si>
    <t>www.basspro.com</t>
  </si>
  <si>
    <t>Concord Mills Mall</t>
  </si>
  <si>
    <t>Atlantic Salmon Museum</t>
  </si>
  <si>
    <t>New Brunswick, Canada</t>
  </si>
  <si>
    <t>Fly Fishing Museum</t>
  </si>
  <si>
    <t>Boiling Springs, Pennsylvania</t>
  </si>
  <si>
    <t>Fly Fishing Museum Contact Information:</t>
  </si>
  <si>
    <t>802-362-3300</t>
  </si>
  <si>
    <t>Open Tuesday-Sunday, 10am to 4pm</t>
  </si>
  <si>
    <t>Catawba Science Center (Phil Bracewell items in storage) - Carol Bracewell</t>
  </si>
  <si>
    <t>Museum in SC (transfer items to FFMSOA) - Malcolm Leaphart</t>
  </si>
  <si>
    <t>Cato Hollar family - Chris Hollar</t>
  </si>
  <si>
    <t>Don &amp; Dwight Howell family - Kevin Howell</t>
  </si>
  <si>
    <t>"Stream Blazers":</t>
  </si>
  <si>
    <t>Newland Sanders flies - Bill Everhardt, Stanely Tuttle</t>
  </si>
  <si>
    <t>Joe Messinger, Sr. family - Joe Messinger, Jr.</t>
  </si>
  <si>
    <t>Capp Weise family - Ron Beane</t>
  </si>
  <si>
    <t>Ray Mortensen family - Glenn Mortensen</t>
  </si>
  <si>
    <t>Conflict with their fund raising banquet on Nov 1</t>
  </si>
  <si>
    <t>Unable to gather 10, will join GA Women Fly Fishers</t>
  </si>
  <si>
    <t>too late to contact</t>
  </si>
  <si>
    <t>Donor List</t>
  </si>
  <si>
    <t>Founding Members</t>
  </si>
  <si>
    <t>Charter Members</t>
  </si>
  <si>
    <t>Frank Smith (owner Hunter-Banks)</t>
  </si>
  <si>
    <t>Jason Lambert (contact)</t>
  </si>
  <si>
    <t>Name</t>
  </si>
  <si>
    <t>Contact</t>
  </si>
  <si>
    <t>Email</t>
  </si>
  <si>
    <t>Cell Phone</t>
  </si>
  <si>
    <t>Other Phone</t>
  </si>
  <si>
    <t>Address</t>
  </si>
  <si>
    <t>North Carolina Wildlife Federation</t>
  </si>
  <si>
    <t>Tim Gestwicki (CEO)</t>
  </si>
  <si>
    <t>Washington Street</t>
  </si>
  <si>
    <t>North Carolina Council of Trout Unlimited</t>
  </si>
  <si>
    <t>Georgia Women Fly Fishers</t>
  </si>
  <si>
    <t>Capt Gary Taylor/Temple Fork Outfitters</t>
  </si>
  <si>
    <t>Capt. Gary Taylor/Temple Fork Outfitters</t>
  </si>
  <si>
    <t>Rocky River Chapter of Trout Unlimited</t>
  </si>
  <si>
    <t>Rabun Chapter of Trout Unlimited</t>
  </si>
  <si>
    <t>Chatooga Chapter of Trout Unlimited</t>
  </si>
  <si>
    <t>Swain County Chamber of Commerce</t>
  </si>
  <si>
    <t>Pledged</t>
  </si>
  <si>
    <t>P</t>
  </si>
  <si>
    <t>Jackson County Chamber of Commerce</t>
  </si>
  <si>
    <t>Robert Jumper (Chairr)</t>
  </si>
  <si>
    <t>Edgemont Club, Ltd.</t>
  </si>
  <si>
    <t>Unable to gather 10, $500 for Founding Member</t>
  </si>
  <si>
    <t>Butch Houck</t>
  </si>
  <si>
    <t>Mary (&amp; son) Jenkins</t>
  </si>
  <si>
    <t>Cash</t>
  </si>
  <si>
    <t>Total</t>
  </si>
  <si>
    <t>Kathy Kyle Stout</t>
  </si>
  <si>
    <t>Joe Panello</t>
  </si>
  <si>
    <t>Tuckaseigee Chapter of Trout Unlimited</t>
  </si>
  <si>
    <t>Cataloochee Chapter  of Trout Unlimited</t>
  </si>
  <si>
    <t>Unaka Chapter  of Trout Unlimited</t>
  </si>
  <si>
    <t>Jim Childers (realistic flies)</t>
  </si>
  <si>
    <t>Ron and Twinkles Gemerek</t>
  </si>
  <si>
    <t>South Carolina Council of Trout Unllimited</t>
  </si>
  <si>
    <t>Virginia Council of Trout Unlimited</t>
  </si>
  <si>
    <t>West Virginia Council of Trout Unlimited</t>
  </si>
  <si>
    <t>Table Rock Chapter of Trout Unlimited</t>
  </si>
  <si>
    <t>Tennessee Council of Trout Unlimited</t>
  </si>
  <si>
    <t>Georgia Council of Trout Unlimited</t>
  </si>
  <si>
    <t>Mid-Atlantic Council of Trout Unlimited</t>
  </si>
  <si>
    <t>Nat Greene Chapter of Trout Unlimited</t>
  </si>
  <si>
    <t>Kentucky Council of Trout Unlimited</t>
  </si>
  <si>
    <t>Jim and Sheila Mabrey</t>
  </si>
  <si>
    <t>Ricky and Betty McCarver</t>
  </si>
  <si>
    <t>Amy  Issacs</t>
  </si>
  <si>
    <t>Macintosh Law Firm</t>
  </si>
  <si>
    <t>Michael "Squeak"  and Connie Smith</t>
  </si>
  <si>
    <t>Matthews</t>
  </si>
  <si>
    <t>Scooter McCoy (Board)</t>
  </si>
  <si>
    <t>Kenneth Walker</t>
  </si>
  <si>
    <t>Dana Harshey</t>
  </si>
  <si>
    <t>"WNC Fly Fishing Trail"</t>
  </si>
  <si>
    <t>Dog Bed, Trainer Bag, Collar, Hats</t>
  </si>
  <si>
    <t>Fly Boxes, Floatant, Nippers</t>
  </si>
  <si>
    <r>
      <t>Wildlife Art -</t>
    </r>
    <r>
      <rPr>
        <sz val="9"/>
        <color theme="1"/>
        <rFont val="Calibri"/>
        <family val="2"/>
        <scheme val="minor"/>
      </rPr>
      <t xml:space="preserve"> </t>
    </r>
    <r>
      <rPr>
        <i/>
        <sz val="9"/>
        <color theme="1"/>
        <rFont val="Calibri"/>
        <family val="2"/>
        <scheme val="minor"/>
      </rPr>
      <t>Fall Jewell</t>
    </r>
    <r>
      <rPr>
        <b/>
        <sz val="9"/>
        <color theme="1"/>
        <rFont val="Calibri"/>
        <family val="2"/>
        <scheme val="minor"/>
      </rPr>
      <t xml:space="preserve"> - Brook Trout 28/500</t>
    </r>
  </si>
  <si>
    <t>Wildscapes "caddis lady" BIC</t>
  </si>
  <si>
    <t>Jim</t>
  </si>
  <si>
    <t>Smoky Moutain Meadows Campground</t>
  </si>
  <si>
    <t>Rocky River Split Cane Rods</t>
  </si>
  <si>
    <t>Jim Willey (hand-carved art)</t>
  </si>
  <si>
    <t>Smoky Mountain Host (bronze fish sculpture)</t>
  </si>
  <si>
    <t>Duane Reavers</t>
  </si>
  <si>
    <t>Margaree Atlantic Salmon Museum</t>
  </si>
  <si>
    <t>Ron and Sharon (Quilts) Gaddy</t>
  </si>
  <si>
    <t>rongaddy@cbvnol.com, jcsff@cbvnol.com, sharongaddy@cbvnol.com</t>
  </si>
  <si>
    <t>Ron Gaddy (Johnathan Creek School of Fly Fishing)</t>
  </si>
  <si>
    <t>(friend of Rod &amp; Sharon Gaddy)</t>
  </si>
  <si>
    <t>Denny Burries</t>
  </si>
  <si>
    <t>3 destination, 3 regional, 7 float, 12 wading (25) trips</t>
  </si>
  <si>
    <t>Devotion Club (Mitchell River)</t>
  </si>
  <si>
    <t>Cane River 1 (2 separate clubs)</t>
  </si>
  <si>
    <t>Cane River 2 (2 separate clubs)</t>
  </si>
  <si>
    <t>Dave Miller</t>
  </si>
  <si>
    <t>8181 Concord Mills Blvd</t>
  </si>
  <si>
    <t>704 979 2223</t>
  </si>
  <si>
    <t>704 979 2200</t>
  </si>
  <si>
    <t>770 650 8630</t>
  </si>
  <si>
    <t>5 Boston Commons Ct</t>
  </si>
  <si>
    <t>via Theo Copeland</t>
  </si>
  <si>
    <t>Saluda Valley Guides (Barrens Fly Shop)</t>
  </si>
  <si>
    <t>Jake Howard</t>
  </si>
  <si>
    <t>scswampduck@gmail.com</t>
  </si>
  <si>
    <t>Chris Scalley</t>
  </si>
  <si>
    <t>chrisscalley@bellsouth.net</t>
  </si>
  <si>
    <t>Nantahala Outdoor Center</t>
  </si>
  <si>
    <t>Jim will pickup</t>
  </si>
  <si>
    <t>Eastern Band Cherokee Indians</t>
  </si>
  <si>
    <t>Cherokee Chamber of Commerce</t>
  </si>
  <si>
    <t>remodeling</t>
  </si>
  <si>
    <t>remodeling &amp; lease</t>
  </si>
  <si>
    <t>founding?</t>
  </si>
  <si>
    <t>Leonard Harwood (realistic flies)</t>
  </si>
  <si>
    <t>Lance Milks</t>
  </si>
  <si>
    <t>Jason Sparks</t>
  </si>
  <si>
    <t>Atlanta Fly Fisher Club (FFF)</t>
  </si>
  <si>
    <t>Atlanta Fly Fishers Club</t>
  </si>
  <si>
    <t>w/ Reel</t>
  </si>
  <si>
    <t>Delivered</t>
  </si>
  <si>
    <t>Will Bring</t>
  </si>
  <si>
    <t xml:space="preserve"> (includes 4  Tickets)</t>
  </si>
  <si>
    <t>Outdoor Day - Biltmore House</t>
  </si>
  <si>
    <t>gave Salauda R trip</t>
  </si>
  <si>
    <t>gave Chattooga R trip</t>
  </si>
  <si>
    <t>Fly Fishing Waist Pack (loaded w/ gadgets)</t>
  </si>
  <si>
    <t>Dale Klug/Donna Nickerson</t>
  </si>
  <si>
    <t>Unable to gather 10, but will attend with my wife</t>
  </si>
  <si>
    <t>Mrs. Howell</t>
  </si>
  <si>
    <t>Kevin Howell unable to visit and promote</t>
  </si>
  <si>
    <t>Terry's Uncle</t>
  </si>
  <si>
    <t>None of these 3 potential tables were contacted</t>
  </si>
  <si>
    <t>No other potential tables surfaced</t>
  </si>
  <si>
    <t>Brenda Thibeault</t>
  </si>
  <si>
    <t>William &amp; Debra Hayes (SC)</t>
  </si>
  <si>
    <t>(Cost)</t>
  </si>
  <si>
    <t>100-120 Flies in 4-5 Boxes</t>
  </si>
  <si>
    <t>Australian Shiraz Wine (in a case) W/ 2 glasses</t>
  </si>
  <si>
    <t>(2) Bottles Biltmore Wine w/ 2 glasses</t>
  </si>
  <si>
    <t>Bird Feeder and Bird Seed</t>
  </si>
  <si>
    <t>Argentina Trip, 100-120 flies in 4-5 Boxes</t>
  </si>
  <si>
    <t>Knife, Saw, Ghost Net</t>
  </si>
  <si>
    <t>Trip</t>
  </si>
  <si>
    <t>2 wade trips, dozen flies</t>
  </si>
  <si>
    <t>?Brad will drop by the shop</t>
  </si>
  <si>
    <t>?Mark Gasior will drop by the shop</t>
  </si>
  <si>
    <t>Backpack</t>
  </si>
  <si>
    <t>4 Purses</t>
  </si>
  <si>
    <t>Basket</t>
  </si>
  <si>
    <t>Blanket</t>
  </si>
  <si>
    <t>Old Timie Photos</t>
  </si>
  <si>
    <t>2 Necklaces</t>
  </si>
  <si>
    <t>Pottery</t>
  </si>
  <si>
    <t>Retail</t>
  </si>
  <si>
    <t>Outdoor Services</t>
  </si>
  <si>
    <t>4 Smoky Mountain Railroad Tickets</t>
  </si>
  <si>
    <t>Smoky Mountain Railroad</t>
  </si>
  <si>
    <t>4 Tickets Cherokee Museum</t>
  </si>
  <si>
    <t>4 Tickets Outdoor Drama</t>
  </si>
  <si>
    <t>4 Tickets Village</t>
  </si>
  <si>
    <t>2 nights at Econolodge for 4</t>
  </si>
  <si>
    <t>Econolodge</t>
  </si>
  <si>
    <t>VERBAL OR SILENT AUCTION PRIZES</t>
  </si>
  <si>
    <t>FLIES FOR SILENT AUCTION OR BUCK RAFFLES</t>
  </si>
  <si>
    <t>River Throught Atlanta</t>
  </si>
  <si>
    <t>Saluda River Fly Fishing (SC) - 1/2 day for two</t>
  </si>
  <si>
    <t>Watauga River Fly Fishing (TN) - full day for two</t>
  </si>
  <si>
    <t>Chattooga River Fly Fishing (SC) - full day for two</t>
  </si>
  <si>
    <t>Nantahala River, North Carolina for Trout</t>
  </si>
  <si>
    <t>or Little Tennessee River, North Carolina for Small Mouth</t>
  </si>
  <si>
    <t>SILENT AUCTION</t>
  </si>
  <si>
    <t>SPECIAL PRIZES (TROUT MEDALLON GAMES)</t>
  </si>
  <si>
    <t>LIVE (VERBAL) AUCTION</t>
  </si>
  <si>
    <t>Fly Fishing Museum of the Southern Appalachians - November 1 - Inaugural Fund Raiser - Banquet</t>
  </si>
  <si>
    <t>Donated By:</t>
  </si>
  <si>
    <t>Brookings Outdoor Village</t>
  </si>
  <si>
    <t>Fly Fishing Float Trip for Two (2)</t>
  </si>
  <si>
    <t>Half-Day Fly Fishing Float Trip for Two (2)</t>
  </si>
  <si>
    <t>Three (3) night stay in four (4) person cabin at Indian Creek Campground;</t>
  </si>
  <si>
    <t>Fly Fishing Museum of the Southern Appalachians</t>
  </si>
  <si>
    <t>need more description</t>
  </si>
  <si>
    <r>
      <t>TFO "</t>
    </r>
    <r>
      <rPr>
        <i/>
        <sz val="10"/>
        <color theme="1"/>
        <rFont val="Calibri"/>
        <family val="2"/>
        <scheme val="minor"/>
      </rPr>
      <t>Finess</t>
    </r>
    <r>
      <rPr>
        <sz val="10"/>
        <color theme="1"/>
        <rFont val="Calibri"/>
        <family val="2"/>
        <scheme val="minor"/>
      </rPr>
      <t>" Fly Rod, 7 foot 3 weight</t>
    </r>
  </si>
  <si>
    <t>Don Haynes, Council Chairman</t>
  </si>
  <si>
    <t>Captain Bryan DeHart</t>
  </si>
  <si>
    <t>Guided Wade &amp; Walk Fly Fishing Trip for One (1) or Two (2) Anglers</t>
  </si>
  <si>
    <t>Two fishing permits for two (2) days, Cherokee, North Carolina</t>
  </si>
  <si>
    <t>Camping supplies, hot dog fork, cast iron pie iron and souvenir hat included.</t>
  </si>
  <si>
    <t>From Manteo to Murphy…….</t>
  </si>
  <si>
    <t>Full-Day Fly Fishing Trip for Two (2)</t>
  </si>
  <si>
    <t>on the South Holston River, Tennessee</t>
  </si>
  <si>
    <t>Two (2) Days Atlantic Salmon Fly Fishing Guide Service with John Hart</t>
  </si>
  <si>
    <t>on the North Fork French Broad River</t>
  </si>
  <si>
    <r>
      <t xml:space="preserve">Wildlife Art - </t>
    </r>
    <r>
      <rPr>
        <i/>
        <sz val="10"/>
        <color theme="1"/>
        <rFont val="Calibri"/>
        <family val="2"/>
        <scheme val="minor"/>
      </rPr>
      <t>Fall Jewell</t>
    </r>
    <r>
      <rPr>
        <sz val="10"/>
        <color theme="1"/>
        <rFont val="Calibri"/>
        <family val="2"/>
        <scheme val="minor"/>
      </rPr>
      <t xml:space="preserve"> - Brook Trout 28/500</t>
    </r>
  </si>
  <si>
    <t>Chairman, Resource Institute</t>
  </si>
  <si>
    <t>by Laurie Waterfield Callison</t>
  </si>
  <si>
    <t>Theo Copeland</t>
  </si>
  <si>
    <r>
      <t>Bronze Fish Sculpture -</t>
    </r>
    <r>
      <rPr>
        <i/>
        <sz val="10"/>
        <color theme="1"/>
        <rFont val="Calibri"/>
        <family val="2"/>
        <scheme val="minor"/>
      </rPr>
      <t xml:space="preserve"> Evening Hatch</t>
    </r>
  </si>
  <si>
    <t>on a trout stream in the Smokies or Southern Appalachians</t>
  </si>
  <si>
    <t>Fly Fishing Wading Trip for One (1) or Two (2) Anglers</t>
  </si>
  <si>
    <t>Temple Fork Outfitters</t>
  </si>
  <si>
    <t>Rick Pope &amp; Gary Taylor</t>
  </si>
  <si>
    <t>A descriptive sheet goes with it when displayed titled The Yellow May.</t>
  </si>
  <si>
    <t>on Catch&amp;Release section of Cherokee Enterprise Waters</t>
  </si>
  <si>
    <t>Guided Wade and Walk Trip for Two (2)</t>
  </si>
  <si>
    <t>Full Day Fly Fishing Float Trip for Two (2)</t>
  </si>
  <si>
    <t xml:space="preserve">A lifelike mayfly display set on a walnut wood base under glass. </t>
  </si>
  <si>
    <r>
      <t xml:space="preserve">Realistic Flies - called </t>
    </r>
    <r>
      <rPr>
        <i/>
        <sz val="10"/>
        <color theme="1"/>
        <rFont val="Calibri"/>
        <family val="2"/>
        <scheme val="minor"/>
      </rPr>
      <t>The Hatch! </t>
    </r>
  </si>
  <si>
    <t>Guided Trip for Two (2) on Private Waters in Surry County</t>
  </si>
  <si>
    <t>Doug Oakley</t>
  </si>
  <si>
    <t>----------------------------------------------------------------------------------------------------------------------------------------------------------------------------------------------------------------</t>
  </si>
  <si>
    <r>
      <t xml:space="preserve">A lifelike </t>
    </r>
    <r>
      <rPr>
        <b/>
        <sz val="10"/>
        <color rgb="FF000000"/>
        <rFont val="Calibri"/>
        <family val="2"/>
        <scheme val="minor"/>
      </rPr>
      <t>dragonfly</t>
    </r>
    <r>
      <rPr>
        <sz val="10"/>
        <color rgb="FF000000"/>
        <rFont val="Calibri"/>
        <family val="2"/>
        <scheme val="minor"/>
      </rPr>
      <t xml:space="preserve"> with a captured wasp display set on a curly maple wood</t>
    </r>
  </si>
  <si>
    <t>base under glass, unlabeled. A descriptive sheet goes with it when displayed.</t>
  </si>
  <si>
    <r>
      <rPr>
        <u/>
        <sz val="10"/>
        <color rgb="FF000000"/>
        <rFont val="Calibri"/>
        <family val="2"/>
        <scheme val="minor"/>
      </rPr>
      <t>Wheatley Fly Box</t>
    </r>
    <r>
      <rPr>
        <sz val="10"/>
        <color rgb="FF000000"/>
        <rFont val="Calibri"/>
        <family val="2"/>
        <scheme val="minor"/>
      </rPr>
      <t xml:space="preserve"> full of flies, possibly several hundred</t>
    </r>
  </si>
  <si>
    <t>set on artificial maple leaves. A descriptive sheet goes with it when displayed.</t>
  </si>
  <si>
    <t xml:space="preserve">A lifelike mayfly display set on a wood base under glass. The mayflies have </t>
  </si>
  <si>
    <t>wings designed from maple seed pods, referred to as maple leaf mayflies</t>
  </si>
  <si>
    <t>Shadow Box with 12 Hand-Tied Flies, Poppers or Jigs</t>
  </si>
  <si>
    <t>Don &amp; Dwight Howell Original Flies</t>
  </si>
  <si>
    <t>Sell the second print to the next highest bidder for the same price</t>
  </si>
  <si>
    <t>50-60 Flies in 2 Boxes</t>
  </si>
  <si>
    <t>BUCKET RAFFLE</t>
  </si>
  <si>
    <t>Realistic Flies - A lifelike mayfly display set on a wood base</t>
  </si>
  <si>
    <t xml:space="preserve"> A descriptive sheet goes with it when displayed.</t>
  </si>
  <si>
    <t>under glass (small size).  The mayfly is attached to a 30lb. leader.</t>
  </si>
  <si>
    <t>Realistic Flies - A life like imitation emerger of a damselfly hatching</t>
  </si>
  <si>
    <t>from the nymph set on a small wood base under glass (small size).</t>
  </si>
  <si>
    <t>Outdoor Shooting Clays Lesson for Two (2)</t>
  </si>
  <si>
    <t>Outdoor Fly Fishing Lessos for Two (2)</t>
  </si>
  <si>
    <t>Cherokee Vacation Package:</t>
  </si>
  <si>
    <t>Bill and Heather Murphy</t>
  </si>
  <si>
    <t>Hand Carved Wood Art</t>
  </si>
  <si>
    <t>Argentina Fly Fishing Trip for One (1)</t>
  </si>
  <si>
    <t>Guided Trout Fishing Trip for One (1) on Private Waters</t>
  </si>
  <si>
    <t>Outdoor Day at the Biltmore House  (includes 4 Tickets for entry)</t>
  </si>
  <si>
    <t>Note: All Float Trips and Wade Trips good only for 2015 unless otherwise specified</t>
  </si>
  <si>
    <t xml:space="preserve">Full Day Float Trip for One (1) on the </t>
  </si>
  <si>
    <t xml:space="preserve">Chattooga River Chapter of Trout Unlimited, </t>
  </si>
  <si>
    <t>50-60 Flies in 2-3 Boxes</t>
  </si>
  <si>
    <t>Hill Top Fly Tyers, Glover McMurray</t>
  </si>
  <si>
    <t>Richard Bowers (Filling Station Flies)</t>
  </si>
  <si>
    <t>Sharon Gaddy</t>
  </si>
  <si>
    <t>Chattooga River Fly Shop, Karen Maddox and</t>
  </si>
  <si>
    <t xml:space="preserve">Broderick has been commissioned by the museum to paint and oil of </t>
  </si>
  <si>
    <t>oil painting to be sold exclusively in the Museum Gift Shop.</t>
  </si>
  <si>
    <t xml:space="preserve">Roger Lowe's 101 Smoky Mountain flies. Prints will be produced from the </t>
  </si>
  <si>
    <t xml:space="preserve">Since 1987, Theo has been one of the "longest running tailwaters river guides" </t>
  </si>
  <si>
    <t>in the southeast.</t>
  </si>
  <si>
    <t>Tenkara Fly Fishing is the simple, 400 year old Japanese method of fly fishing</t>
  </si>
  <si>
    <t>using only a rod, a line and a fly.</t>
  </si>
  <si>
    <t>Denny Burris</t>
  </si>
  <si>
    <t>(Denny passed away earlier this year)</t>
  </si>
  <si>
    <t>The actual driftboat is slated to be an exhibit in the museum.</t>
  </si>
  <si>
    <t>This trip will be one of the final voyages of this wooden driftboat.</t>
  </si>
  <si>
    <t>Tom Makenzie, Chapter President</t>
  </si>
  <si>
    <t>The Club has been in operation since May 26, 1944.</t>
  </si>
  <si>
    <t>(Guide Service Only)</t>
  </si>
  <si>
    <t xml:space="preserve">Phil has personally fly fishes the Roanoke River every shad and striper season </t>
  </si>
  <si>
    <t>many anglers that have shared days with him pursuing fish with a fly rod.</t>
  </si>
  <si>
    <t xml:space="preserve">for many years. Phil is not a professional guide but rather a great friend the </t>
  </si>
  <si>
    <t>on the Chattahoochee River, Georgia</t>
  </si>
  <si>
    <t>by Mark Pierce</t>
  </si>
  <si>
    <t>by Jim Willey</t>
  </si>
  <si>
    <t>Fly Fishing Trip in the South easts' first McKenzie-Style boat</t>
  </si>
  <si>
    <t>Captain Gary Taylor (drift boat owner)</t>
  </si>
  <si>
    <t>by Broderick Crawford</t>
  </si>
  <si>
    <t>between South Carolina and Georgia or Chauga River, South Carolina</t>
  </si>
  <si>
    <t xml:space="preserve">Fly Fishing Float Trip for Two (2) on the Chattooga River </t>
  </si>
  <si>
    <t>Chris Holler (owner)</t>
  </si>
  <si>
    <t>need specific rod name, length and weight</t>
  </si>
  <si>
    <t>need specific rod  length and weight</t>
  </si>
  <si>
    <t>Alen will bring</t>
  </si>
  <si>
    <t>Davis Flies, Carl Davis</t>
  </si>
  <si>
    <t>Kathy will bring</t>
  </si>
  <si>
    <t>Kevin will bring w/ box</t>
  </si>
  <si>
    <t>Rex will bring w/ box</t>
  </si>
  <si>
    <t>Bill will bring w/ box</t>
  </si>
  <si>
    <t>Caylor Flies, Roger Calor</t>
  </si>
  <si>
    <t>Kevin Howell (Museum Board Member)</t>
  </si>
  <si>
    <t>Rivers Edge Outfitters, Joey Walraven</t>
  </si>
  <si>
    <t>Fontana Guides, Kyle Fronrath</t>
  </si>
  <si>
    <t>Appalachian Outfitters, Bobby Hand</t>
  </si>
  <si>
    <t>Roger will mail, Alen will bring</t>
  </si>
  <si>
    <t xml:space="preserve"> Alen Baker (Museum Board Member)</t>
  </si>
  <si>
    <t>Smoky Mountain Meadows, Terry Haughton</t>
  </si>
  <si>
    <t>2 Tickets to the Biltmore House</t>
  </si>
  <si>
    <t>Biltmore House, Donna Nickerson</t>
  </si>
  <si>
    <t>Bird Seed</t>
  </si>
  <si>
    <t>$50 gift certificates</t>
  </si>
  <si>
    <t>Carolina Mountain Sports, Richard Griggs</t>
  </si>
  <si>
    <t>River Blade Knife &amp; Fly Shop, Brandon</t>
  </si>
  <si>
    <t>Outpost Mountain Outfitters, John Hunnicutt</t>
  </si>
  <si>
    <t>Jesse Brown Outdoors, Bill Bartee</t>
  </si>
  <si>
    <t>Fly Reel, Fly Box, Nippers, Floatant</t>
  </si>
  <si>
    <t>?Native American Craft Shop</t>
  </si>
  <si>
    <t>Purse</t>
  </si>
  <si>
    <t>?Art &amp; Jewelry by Traditional Hands</t>
  </si>
  <si>
    <t>?Bearmeat’s Indian Den</t>
  </si>
  <si>
    <t>?Great Smokies Fine Arts Gallery</t>
  </si>
  <si>
    <t>Necklaces</t>
  </si>
  <si>
    <t>Note: Mix items from one donor across several other buckets to make each buckets appealing</t>
  </si>
  <si>
    <t>(buy items to help round out other buckets also)</t>
  </si>
  <si>
    <t>BUCKETS</t>
  </si>
  <si>
    <t>VERBAL AUCTION</t>
  </si>
  <si>
    <t>TOTAL FMV</t>
  </si>
  <si>
    <t>TABLES</t>
  </si>
  <si>
    <t>FOUNDING AND CHARTER DONATIONS</t>
  </si>
  <si>
    <t>TOTAL FUNDS RAISED FOR 2014</t>
  </si>
  <si>
    <t>Mrs. Perry</t>
  </si>
  <si>
    <t>Half-Day Hike and Wade Tenkara Trip for One (1) or Two (2) Anglers</t>
  </si>
  <si>
    <t>on the Watauga River, Tennessee (certificate)</t>
  </si>
  <si>
    <t>All Fly Fishing Equipment Supplied (certificate)</t>
  </si>
  <si>
    <t>on the Margaree River, Cape Briton, Nova Scotia, Canada (certificate)</t>
  </si>
  <si>
    <t>on a Delayed Harvest in North Carolina (certificate)</t>
  </si>
  <si>
    <t>Half-Day OBX Saltwater Fly Fishing Trip for Two (2) on the Albemarle, Roanoke,</t>
  </si>
  <si>
    <t>Croatan or Pamlico Sound in Manteo, North Carolina (certificate)</t>
  </si>
  <si>
    <t>Half-Day Fly Fishing Wading Trip for One (1) or Two (2) Anglers for</t>
  </si>
  <si>
    <t>Smallmouth and Trout on the New River, Todd, North Carolina (certificate)</t>
  </si>
  <si>
    <t>Full Day Fly Fishing Trip for Two (2) on a Private Club Stream (certificate)</t>
  </si>
  <si>
    <t>Roanoke River Striper Fly Fishing (certificate)</t>
  </si>
  <si>
    <t>on a Western North Carolina Trout Stream (certificate)</t>
  </si>
  <si>
    <t>on the (Upper) Tuckaseigee River, North Carolina (certificate)</t>
  </si>
  <si>
    <t>on the (Lower) Tuckaseigee River, North Carolina (certificate)</t>
  </si>
  <si>
    <t>on the Saluda River, South Carolina (certificate)</t>
  </si>
  <si>
    <t>Guided Wade &amp; Walk Fly Fishing Trip for One (1) or Two (2) Anglers (certificate)</t>
  </si>
  <si>
    <t>Fly Fising Quilt</t>
  </si>
  <si>
    <t>includes Breakfast and streamside Lunch (certificate)</t>
  </si>
  <si>
    <t>2 Smoky Mountain Railroad Tickets</t>
  </si>
  <si>
    <t>need more</t>
  </si>
  <si>
    <t>certificate?</t>
  </si>
  <si>
    <t>28-30</t>
  </si>
  <si>
    <t>3 baskets of items for households or wives</t>
  </si>
  <si>
    <t>951  847 5091</t>
  </si>
  <si>
    <t>704 948 1192</t>
  </si>
  <si>
    <t>tgorrell@gmail.com, tom.gorrell@nm.com</t>
  </si>
  <si>
    <t>graham.simmerman@deq.virginia.gov</t>
  </si>
  <si>
    <t>x</t>
  </si>
  <si>
    <t>Half-Day Western North Carolina Reservoir Fishing Trip for Two (2)</t>
  </si>
  <si>
    <t>of Fontana Lake (certificate)</t>
  </si>
  <si>
    <t>John Keys will pickup, then Jim will pickup Friday</t>
  </si>
  <si>
    <t>Jim will pickup Friday</t>
  </si>
  <si>
    <t>48 Southern Appalachian Hand-Tied Flies</t>
  </si>
  <si>
    <t>(Frank's friends)</t>
  </si>
  <si>
    <t>Unable to gather 10, will join NCWF table</t>
  </si>
  <si>
    <t>95 Southern Appalachian Hand-Tied Flies</t>
  </si>
  <si>
    <t>15 Safety Pin Flies</t>
  </si>
  <si>
    <t>John Keyes will pickup from shop, then Jim will pickup on Firday</t>
  </si>
  <si>
    <t>(keep half for museum exhibit?)</t>
  </si>
  <si>
    <t>Shadow Box - 12 Hand-Tied Flies, Poppers or Jigs</t>
  </si>
  <si>
    <t>Unable to assemble for 2014</t>
  </si>
  <si>
    <t>Chattahoochee River Fly Fishing (GA) - 1/2 day for two</t>
  </si>
  <si>
    <t>New Founding Member</t>
  </si>
  <si>
    <t>dareinhardt@gmail.com</t>
  </si>
  <si>
    <t>Cherokee Preservation Foundation</t>
  </si>
  <si>
    <t>Uncertain as to why he did not come?</t>
  </si>
  <si>
    <t>Guided Wade &amp; Walk  Fly Fishing Trip for One (1) Angler</t>
  </si>
  <si>
    <t>Guided Wade &amp; Walk DH Fly Fishing Trip for 1 Angler</t>
  </si>
  <si>
    <t>Sold</t>
  </si>
  <si>
    <t>3A</t>
  </si>
  <si>
    <t>Bracelet</t>
  </si>
  <si>
    <t>Silent</t>
  </si>
  <si>
    <t>1/2 Day Quail Hunt</t>
  </si>
  <si>
    <t>Special Raffle</t>
  </si>
  <si>
    <t>PULLED</t>
  </si>
  <si>
    <t>(unable to bring the item due to weather)</t>
  </si>
  <si>
    <t>Kathy Barrington</t>
  </si>
  <si>
    <t>(oil donated to the gift shop - value of $900)</t>
  </si>
  <si>
    <t>Mary Jenkins "fish lady"</t>
  </si>
  <si>
    <t>Popular Springs Farm Shooting Preserve &amp; Kennel</t>
  </si>
  <si>
    <t>Boiling Springs</t>
  </si>
  <si>
    <t>Resource Institute</t>
  </si>
  <si>
    <t>assumes the driftboat is reduced by $2500</t>
  </si>
  <si>
    <t>assumes Kevn sells his trip for the museum for $3000</t>
  </si>
  <si>
    <t>assumes his trip is sold later</t>
  </si>
  <si>
    <t>assumes a shad trip is sold later</t>
  </si>
  <si>
    <t>Cato Holler and Walter Blanton Streamblazers Exhibits</t>
  </si>
  <si>
    <t>William &amp; Harry Murray Streamblazer Exhibits</t>
  </si>
  <si>
    <t>Dr. Walter Blanton (Chris Holler's friend)</t>
  </si>
  <si>
    <t>Lowe's 101  Smoky Mountain Flies Exhibit</t>
  </si>
  <si>
    <t>Realistic Flies Exhibit</t>
  </si>
  <si>
    <t>Flies Exhibit</t>
  </si>
  <si>
    <t>w/ Jim Mabrey</t>
  </si>
  <si>
    <t>Tenkara Exhibit</t>
  </si>
  <si>
    <t>Items</t>
  </si>
  <si>
    <t>Fly Fishing Equipment Exhibit</t>
  </si>
  <si>
    <t>Wood Carving Exhibit</t>
  </si>
  <si>
    <t>Kiosk Pilot</t>
  </si>
  <si>
    <t>Fly Fishing Rods and Reels Exhibits</t>
  </si>
  <si>
    <t>Legal Work - 501c3</t>
  </si>
  <si>
    <t>Conservation Exhibit</t>
  </si>
  <si>
    <t>One Feather (Media)</t>
  </si>
  <si>
    <t>Smoky Moutain News (Media)</t>
  </si>
  <si>
    <t>Kay Holly</t>
  </si>
  <si>
    <t>Art</t>
  </si>
  <si>
    <t>Mary Jenkins "Fish Lady"</t>
  </si>
  <si>
    <t>Legal Work - Incorporation, By-Laws, Op. Agreement</t>
  </si>
  <si>
    <t>Fly Fishing Museum of the Southern Appalachians - Phase 1 Exhibits</t>
  </si>
  <si>
    <t>Drift Boating in the Southern Appalachians</t>
  </si>
  <si>
    <t>Fly Fishing</t>
  </si>
  <si>
    <t>Flies of the Southern Appalachian</t>
  </si>
  <si>
    <t>The Evolution of Fly Rods</t>
  </si>
  <si>
    <t>The Evolution of Fly Reels</t>
  </si>
  <si>
    <t>The Evolution of Fly Fishing Gear</t>
  </si>
  <si>
    <t>Gamefish of the Southern Appalachians</t>
  </si>
  <si>
    <t>Southern Appalachian Fly Fishing Waters</t>
  </si>
  <si>
    <t>"Streamblazers"</t>
  </si>
  <si>
    <t>Museum Library</t>
  </si>
  <si>
    <t>Museum Gift Shop</t>
  </si>
  <si>
    <t>Chamber &amp; Museum Storage</t>
  </si>
  <si>
    <t>Future Exhibits Staging Area</t>
  </si>
  <si>
    <t>Conservation in the Southern Appalachians</t>
  </si>
  <si>
    <t>Starting with a Video… What is Fly Fishing? Why do we Fly Fish?</t>
  </si>
  <si>
    <t xml:space="preserve">A short, simple education-orientation video to grab the attention of the visitor(s). </t>
  </si>
  <si>
    <t xml:space="preserve">For those that know little about fly fishing it will quickly educate them and they will leave having learned the meaning of fly fishing. </t>
  </si>
  <si>
    <t>For those that fly fish but have a difficult time explaining why to their family and friends it will provide a better foundation of understanding.</t>
  </si>
  <si>
    <t>Note: The central map(s) to depict the Southern Appalachians may be a multi-colored boundaries map, a topographic map or possibly a topographic relief map.</t>
  </si>
  <si>
    <t xml:space="preserve">Exhibit should be map based (eventually with multiple layers of maps) depicting the Appalachian mountain chain, state boundaries, park boundaries and Qualla boundaries. </t>
  </si>
  <si>
    <t xml:space="preserve">For each geo-boundary, a summary of trout stream mileage, smallmouth stream mileage, fish species, seasons and regulations denoted by highlighted streams, </t>
  </si>
  <si>
    <t xml:space="preserve">Parks and Forests - In the future the Great Smoky Mountain National Park, the Shenandoah National Park, the Blue Ridge Parkway, </t>
  </si>
  <si>
    <t>other local, state, national parks with fishable waters, State and National Forests, Wildlife Areas, etc. will have timelines and history to present.</t>
  </si>
  <si>
    <t xml:space="preserve"> Eventually a kiosk should be incorporated for an interactive capability for visitors to learn about and pursue a deeper understanding of our precious mountain streams and reservoir resources.</t>
  </si>
  <si>
    <t xml:space="preserve"> Initial exhibit would consist of the elements that can be completed for Phase 1 and may cover more or less of the above vision. Sponsorship: Wildlife or Fishery Agencies as a joint effort.</t>
  </si>
  <si>
    <t xml:space="preserve"> This exhibit provides a graphic view of the scope of the museum to all visitors and the stream maps will attract all anglers.</t>
  </si>
  <si>
    <t xml:space="preserve">year resource management began, agency involved, photos, experimental programs noted, management challenges described, </t>
  </si>
  <si>
    <t>dollar impact of trout fishing and fly fishing, statistics (stocking, licenses, creel data), use of triploids and other sterile exotics species, etc.</t>
  </si>
  <si>
    <t>Also under discussion is an oil painting of Captain Gary Taylor in the first Makenzie drift boat in action on a southeastern river.</t>
  </si>
  <si>
    <t>Many more followed and today drift boating to fly fish in the Southern Appalachians is a huge business and brings anglers world-wide to the area.</t>
  </si>
  <si>
    <t>Trout and other fish species - Gamefish and Streams</t>
  </si>
  <si>
    <t xml:space="preserve">This exhibit provides a pictorial view of our trout and other mountain fish species. Forage species may also be included in a future spin-off version of the exhibit. </t>
  </si>
  <si>
    <t>This exhibit is a great candidate for an interactive question/hidden then reveal answer devices.</t>
  </si>
  <si>
    <t xml:space="preserve">The exhibit should evolve to have more, well organized facts, graphics and live video footage of each species. </t>
  </si>
  <si>
    <t xml:space="preserve">Eventually a kiosk should be incorporated for an interactive capability for visitors to learn about and pursue a deeper understanding of our precious mountain species. </t>
  </si>
  <si>
    <t xml:space="preserve">Initial exhibit would consist of the elements that can be completed for Phase 1 and may cover more or less of the above vision. Sponsorship: </t>
  </si>
  <si>
    <t xml:space="preserve">EBCI Hatchery, an agency hatchery, and/or comparable organization(s) e.g. Chattanooga Aquarium. </t>
  </si>
  <si>
    <t xml:space="preserve">Exhibit should begin with Native American (inclusive of other tribes beyond the Cherokee Nation) fish traps in the stream, spear fishing and  bone or shell hooks dating back to 1500-3000 BC. </t>
  </si>
  <si>
    <t>Ancient Cherokee Fishing and (linkage to) Modern Fly Fishing (example exhibit)</t>
  </si>
  <si>
    <t>The Cherokee Connection</t>
  </si>
  <si>
    <t xml:space="preserve">They fished the trout streams of the mountains with baskets and trot lines, nets, spears, traps, and bare hands, and even used a concoction of the medicine men, </t>
  </si>
  <si>
    <t>an herbal sedative, to throw in the river pools to stun the fish. Miles Tager, Grandfather Mountain: A Profile, 1999.</t>
  </si>
  <si>
    <t xml:space="preserve">It is believed that bow fishing and the use of the Yellarhammer feather and deer hair became tools for fishing during the late-Woodland period. </t>
  </si>
  <si>
    <t xml:space="preserve">Perishable tools including use of a bone point with a bone barb fitted and lashed onto the point were developed as a means of retaining a fish once "speared or arrowed." </t>
  </si>
  <si>
    <t xml:space="preserve">At some point possibly the Spanish explorers DeSoto in 1540 or Juan Pardo in 1567 may have made a trade and introduced the Cherokee to metal hooks. </t>
  </si>
  <si>
    <t>and include cases with artifacts, panels with narrative descriptions and labeling and eventually a kiosk with the timeline presented in story form.</t>
  </si>
  <si>
    <t>This is the "in the beginning" history lesson for visitors.</t>
  </si>
  <si>
    <t xml:space="preserve">Initial exhibit would consist of the elements that can be completed for Phase 1 and may cover more or less of the above vision. Sponsorship: EBCI and the Cherokee Museum. </t>
  </si>
  <si>
    <t xml:space="preserve">We believe that the French or English frontiersmen or traders of the 1600-1700s introduced metal hooks through trading for certain, possibly preceding the "French and Indian Wars". </t>
  </si>
  <si>
    <t xml:space="preserve"> In more recent times, a number of known Native Americans (especially the Cherokee) were fly tyers, rod builders, guides and anglers. </t>
  </si>
  <si>
    <t>Modern times include management of the Enterprise Waters by the Cherokee Nation and various events for trout fishing and fly fishing.</t>
  </si>
  <si>
    <t>Rods, Reels and Fly Fishing Equipment</t>
  </si>
  <si>
    <t>An initial Collection of Rods</t>
  </si>
  <si>
    <t>An Initial Collection of Reels</t>
  </si>
  <si>
    <t xml:space="preserve">Sponsorship: Museum. This exhibit would grow as more gaps and variety of reels are acquired. Bo Cash is one potential pro bona dealer. </t>
  </si>
  <si>
    <t>An Initial Collection of Fishing and Fly Fishing Gear</t>
  </si>
  <si>
    <t xml:space="preserve">Sponsorship: Museum. This exhibit would grow as more gaps and variety of fishing and fly fishing gear is acquired. </t>
  </si>
  <si>
    <t xml:space="preserve">Exhibit would initially be a case of early fishing gear and primarily the fly fishing gear used over the last 150-200 years. </t>
  </si>
  <si>
    <t xml:space="preserve">Exhibit would initially be a case of early fishing reels and primarily the fly reels used over the last 150-200 years. </t>
  </si>
  <si>
    <t xml:space="preserve">Exhibit would initially be a case of early fishing rods and primarily the fly rods used over the last 150-200 years. </t>
  </si>
  <si>
    <t>Some rods will have matched reels, others not. Longer rods may be displayed as multiple sections. All rods will be numbered and associated to a kiosk legend.</t>
  </si>
  <si>
    <t xml:space="preserve">Rods and reels, associated gear and gadgets, documents, photos, etc. in display cases provide a vision of past to modern fly fishing equipment. </t>
  </si>
  <si>
    <t xml:space="preserve">Example of an antique wooden fly rod is owned by Brodrick Crawford. Example of an antique metal fly rod is owned by Mike Castlering. </t>
  </si>
  <si>
    <t>Potential current bamboo rod builders include Richard Teeter (Concord), Tim Wilhelm (Charlotte) and Eddy Pinkston (Asheville).</t>
  </si>
  <si>
    <t xml:space="preserve">Sponsorship: Museum. This exhibit would grow as more gaps and variety of rods are acquired. Bo Cash is one potential pro bona dealer. </t>
  </si>
  <si>
    <t xml:space="preserve">Fly Fishing Competition Medals </t>
  </si>
  <si>
    <t>An Initial Collection of Fly Tying Tools</t>
  </si>
  <si>
    <t xml:space="preserve">The exhibit would include the variety of designs of each tool as well as primitive hand-made versions that were often improvised in the Southern Appalachians. </t>
  </si>
  <si>
    <t xml:space="preserve">Bobbins, bodkins, finishers and other tools were often scarce and hard to acquire in the early years of fly fishing in the southeast. </t>
  </si>
  <si>
    <t>Library (expanded for full use):</t>
  </si>
  <si>
    <t xml:space="preserve">Books, CDs, DVDs, Photography and Art - A small library of fly fishing related books provides a managed access for research. </t>
  </si>
  <si>
    <t>One (or more) Featured Fly Fishing "Stream Blazers" - Fly Fishermen (Anglers)</t>
  </si>
  <si>
    <t>Fly Tying Tools and Materials</t>
  </si>
  <si>
    <t>Realistic Flies of the Southern Appalachians</t>
  </si>
  <si>
    <t xml:space="preserve">A unique, life-like exhibit consisting of a collection of realistic flies tied by Southern Appalachian fly tyers. </t>
  </si>
  <si>
    <t xml:space="preserve">Realistic flies look like the real "bug" being imitated and are typically mounted on an abbreviated wood/rock scene, much like would be seen first-hand in the wild. </t>
  </si>
  <si>
    <t>The tyer-artist (e.g. Leonard Harwood, Jim Childers, etc.) which create these masterpieces may well have items for sale in the Museum Gift Shop as well.</t>
  </si>
  <si>
    <t>An initial Collection of Flies</t>
  </si>
  <si>
    <t>Museum Classifications for Southern Appalachian (SA) Flies:</t>
  </si>
  <si>
    <t>Other pieces of art depicting a scene or fish species may have a tied fly in a matt-box within the frame. The fly would be displayed to enhance the value of the art.</t>
  </si>
  <si>
    <t>Female Adams Created by Fred and Allene Hall, Bryson City, North Carolina</t>
  </si>
  <si>
    <t xml:space="preserve">Original Southern Appalachian fly patterns highlighted in display cases. Flies of influence and additional fly patterns found successful in the region for any and all gamefish also displayed. </t>
  </si>
  <si>
    <t xml:space="preserve">An open process to supporting and visiting fly tyers allows for submission of additional and new fly patterns for continued expansion of the vast array of flies available to the fly fisherman. </t>
  </si>
  <si>
    <t xml:space="preserve">The actual fly, the recipe, the tier's name and the back story about the fly is collected for each fly pattern submitted to the museum. </t>
  </si>
  <si>
    <t xml:space="preserve">A shadow box of the collection would be a part of the exhibit. Hilltop Fly Tyers have undertaken the challenge to tie all 101 flies for the exhibit. </t>
  </si>
  <si>
    <t xml:space="preserve">Each fly will be listed in a indexed panel with the specific fly tyer who actually tied the displayed fly. </t>
  </si>
  <si>
    <t xml:space="preserve">Alternatively under consideration is commissioning two oil paintings of a smaller size, one with the dry flies and one with the wet flies, nymphs and streamers. </t>
  </si>
  <si>
    <t>Both series would be rendered to canvas, and then photographed for 1000 limited edition prints.</t>
  </si>
  <si>
    <t>Example: Cash's Caddis (Bo Cash's improved Elk Hair Caddis with a shuck tail, double the amount of elk hair for improved floating and an indicator a-top).</t>
  </si>
  <si>
    <t xml:space="preserve">The poster printed by the North Carolina Wildlife Resources Commission of twelve Southern Appalachian fly patterns will be part of the exhibit. </t>
  </si>
  <si>
    <t>Under consideration is having the twelve flies rendered to oil paintings individually, and then photographed for the production of note cards.</t>
  </si>
  <si>
    <t xml:space="preserve">Sponsorship: Museum. This exhibit would primarily require temporary or permanent access to specific tyer's collections. </t>
  </si>
  <si>
    <t xml:space="preserve">Artwork may be used to create a larger view of well-known fly patterns. </t>
  </si>
  <si>
    <t xml:space="preserve">Any and all flies may be tied by recipe for display. Description of its history, use and variations would enhance the presentation of selected flies. </t>
  </si>
  <si>
    <t xml:space="preserve">Exhibit may initially be shadow box collections from fly tyers and artwork. </t>
  </si>
  <si>
    <t xml:space="preserve">Eventually a kiosk should be incorporated for an interactive capability for visitors to be able to lookup any fly pattern and even add their own fly pattern creation. </t>
  </si>
  <si>
    <t xml:space="preserve">Museum merchandise, fly pins, museum logo pins, patches, etc. provide marketing, promotion and member association to the museum. </t>
  </si>
  <si>
    <t xml:space="preserve">Maps and books about the Southern Appalachian history, geographical areas and Native Americans, souvenir flies, realistic flies (not designed for fly fishing purposes but rather for display), </t>
  </si>
  <si>
    <t>the costs of staffing for the museum as well as operating the facilities.</t>
  </si>
  <si>
    <t xml:space="preserve">Care will be taken to not sell items that are considered to be direct competition with our local and regional fly shops. </t>
  </si>
  <si>
    <t>Rather, the museum gift shop will send business to the fly shops and it is our hope that all fly shops will send visitors to the museum.</t>
  </si>
  <si>
    <t xml:space="preserve">One or more commissioned oil paintings or other forms of art (e.g. insects mounted in clear resin, sculptures, carvings, photographs, etc.) </t>
  </si>
  <si>
    <t>will be undertaken by the museum with the artist proofs and subsequent prints or replicas made available through the museum gift shop.</t>
  </si>
  <si>
    <t xml:space="preserve">These items will uniquely represent the museum and the history of fly fishing in the Southern Appalachians. </t>
  </si>
  <si>
    <t>Stream Conservation</t>
  </si>
  <si>
    <t>The exhibit will focus on the historical methods of stream conservation utilized as man has tried to fix the side-effects of over-utilizing mountain resources.</t>
  </si>
  <si>
    <t>Tenkara in the Southern Appalachians</t>
  </si>
  <si>
    <t>Up to Four (4) 5-10 minute video stories</t>
  </si>
  <si>
    <t>Kids' Corner Water Projection</t>
  </si>
  <si>
    <t>One or more small acrylic cases will be required initially for related activity displays.</t>
  </si>
  <si>
    <t>(See Forrest Parker for details)</t>
  </si>
  <si>
    <t xml:space="preserve">A number of video stories should be produced on any and all subjects readily available. Topic include but are not limited to: The Cherokee Connection (other Native American tribes also), </t>
  </si>
  <si>
    <t xml:space="preserve">Up to four (4) viewing stations (flat screen with 6-8 places to sit and watch the story). </t>
  </si>
  <si>
    <t>In the future, space may require that the number of viewing stations be reduced. However, the video stories may be rotated and placed on kiosks at their related exhibit.</t>
  </si>
  <si>
    <t xml:space="preserve">Projector in the ceiling displays a water scene on special floor tiles. Standing on the tiles gives an effect of walking on water. </t>
  </si>
  <si>
    <t>Water scenes will be rotated giving various gamefish a top view, with possibly other aquatic scenes.</t>
  </si>
  <si>
    <t xml:space="preserve">Fly fishing related photography, taxidermy and art by regional artists placed throughout the museum.  </t>
  </si>
  <si>
    <t>Featured Artwork</t>
  </si>
  <si>
    <t>Art may include by not limited to fish, fly fishing scenes, waterfalls, historical depictions, aquatic insects and other fish prey.</t>
  </si>
  <si>
    <t>Featured Taxidermy</t>
  </si>
  <si>
    <t>Note: Initial cast of wildlife taxidermists include Norton's Taxidermy Studio (Jim and Pam Norton) and Wilderness Taxidermy.</t>
  </si>
  <si>
    <t>Coming Soon (labels to promote upcoming exhibits)</t>
  </si>
  <si>
    <t>Place holders of "signage and curtain" announcing a future exhibit. Word of mouth from visitors being aware of upcoming exhibits is a powerful marketing tool for the museum.</t>
  </si>
  <si>
    <t>How to Support the Museum (promote giving levels, volunteering and upcoming events)</t>
  </si>
  <si>
    <t xml:space="preserve">A short peek preview of coming soon exhibits as well as a marketing video that promotes giving levels, volunteering and helping the museum obtain historical artifacts and information. </t>
  </si>
  <si>
    <t>Aquarium area</t>
  </si>
  <si>
    <t>Front Desk</t>
  </si>
  <si>
    <t>Gateway to the Smokies, Cherokee, and area businesses brochures and information</t>
  </si>
  <si>
    <t>Back Desk</t>
  </si>
  <si>
    <t>Executive Director for the Chamber and Museum</t>
  </si>
  <si>
    <t>Chamber and Museum Offices</t>
  </si>
  <si>
    <t>Administrative filings and backups for the Chamber and Museum</t>
  </si>
  <si>
    <t>(Phase 2)</t>
  </si>
  <si>
    <t xml:space="preserve">Already under commission is an oil painting of Roger Lowe's 101 Smoky Mountain Flies. </t>
  </si>
  <si>
    <t xml:space="preserve">Mounts of species of fish such as the various trout, bass, sunfish and other species include but are not limited to brook trout, rainbow trout, brown trout, </t>
  </si>
  <si>
    <t xml:space="preserve">tiger trout, Palomino trout, Donaldson trout, smallmouth bass, red breast sunfish, rock bass and even red horse sucker. </t>
  </si>
  <si>
    <t xml:space="preserve">Of particular interest, part of an exhibit will include patches of polar bear (legally taken prior to 1972 and well documented by Cato Hollar) </t>
  </si>
  <si>
    <t>which were dyed various colors for use to create better floating versions of various fly patterns.</t>
  </si>
  <si>
    <t xml:space="preserve">Other mounts will appropriately display the fur and feathered creatures that have been utilized to make Southern Appalachian flies. </t>
  </si>
  <si>
    <t xml:space="preserve">We are aware of at least one mounted Flicker Woodpecker. A permit to use for educational purposes is required to display this magnificent "Yellowhammer" and the stories </t>
  </si>
  <si>
    <t>behind the highly productive and uniquely original Southern Appalachian fly patterns. The crow is another bird with feathers prized for old Southern Appalachian fly patterns.</t>
  </si>
  <si>
    <t>peacock, guinea, mallard wood duck, whitetail deer, bear, raccoon, rabbit, squirrel, beaver, muskrat, otter and many more.</t>
  </si>
  <si>
    <t xml:space="preserve">These mounts include but are not limited to various dry hackle colored roosters, soft hackle hens, ring-neck pheasant, golden pheasant, Amherst pheasant, </t>
  </si>
  <si>
    <t xml:space="preserve">A wall of Mounts and the Featured Taxidermy Biography presented. Some mounts may become permanent fixtures of the museum. </t>
  </si>
  <si>
    <t>Overall, Taxidermy may be used to keep the museum fresh and ever changing for the visitors that return.</t>
  </si>
  <si>
    <t xml:space="preserve">A wall of Art (drawings, paintings and photography) and the Featured Artists Biography presented. Some art may become permanent fixtures of the museum. </t>
  </si>
  <si>
    <t>Overall, Art may be used to keep the museum fresh and ever changing for the visitors that return.</t>
  </si>
  <si>
    <t xml:space="preserve">At present, we believe the first McKenzie-style drift boat utilized by an outfitter to guide customers in the Southern Appalachians occurred in the mid-1980s on the Hiawassee River, owned and </t>
  </si>
  <si>
    <t>the McKenzie-style drift boat revolutionized boat-handling on choppy, free flowing rivers using oars and a rear anchor system.</t>
  </si>
  <si>
    <t xml:space="preserve">Next on the timeline came Theo and Hayden Copeland in the late-1980s on the Watauga River. Next on the timeline came Kevin Howell in the early-1990s on the French Broad River. </t>
  </si>
  <si>
    <t xml:space="preserve">Note: Captain Gary Taylor donated a float trip in his drift boat for the Inaugural Fund Raiser for the museum. He is generously supporting the museum and is recognized as a Founding Member. </t>
  </si>
  <si>
    <t>Also under discussion with Laurie Waterfield Callison is an oil painting of Captain Gary Taylor in the first Makenzie drift boat in action on a southeastern river.</t>
  </si>
  <si>
    <t>The exhibit will be an attention getting drift boat and a number of early or entertaining short stories. Photos: Captain Gary Taylor and the first McKenzie-style drift boat used in the Southeast.</t>
  </si>
  <si>
    <t>LED Flatscreen</t>
  </si>
  <si>
    <t>DVD Player</t>
  </si>
  <si>
    <t>(1-3) Benches</t>
  </si>
  <si>
    <t>Partitioning</t>
  </si>
  <si>
    <t>5-8 min. Video</t>
  </si>
  <si>
    <t>Replace Boat</t>
  </si>
  <si>
    <t>Line Fence</t>
  </si>
  <si>
    <t>Pilot Kiosk</t>
  </si>
  <si>
    <t>Photo Panel</t>
  </si>
  <si>
    <t>donated</t>
  </si>
  <si>
    <t xml:space="preserve">operated by Captain Gary and Wanda Taylor who live in Dalton, Georgia. Rather than ordering a boat from Oregon, the wooden McKenzie-style was hand made by Gary in his cabinet shop. </t>
  </si>
  <si>
    <t>Framing</t>
  </si>
  <si>
    <t>Map(s) of the Southern Appalachians. The exhibit should evolve to have more, well organized facts and narrative descriptions of the contrasts among streams.</t>
  </si>
  <si>
    <r>
      <rPr>
        <b/>
        <sz val="8"/>
        <color theme="1"/>
        <rFont val="Calibri"/>
        <family val="2"/>
        <scheme val="minor"/>
      </rPr>
      <t>SA Used:</t>
    </r>
    <r>
      <rPr>
        <sz val="8"/>
        <color theme="1"/>
        <rFont val="Calibri"/>
        <family val="2"/>
        <scheme val="minor"/>
      </rPr>
      <t xml:space="preserve">  The fly pattern is well known among anglers, very popular and highly used in the Southern Appalachians yet the fly pattern originated outside the region. Example: Royal Wulff</t>
    </r>
  </si>
  <si>
    <r>
      <rPr>
        <b/>
        <sz val="8"/>
        <color theme="1"/>
        <rFont val="Calibri"/>
        <family val="2"/>
        <scheme val="minor"/>
      </rPr>
      <t>SA Tied:</t>
    </r>
    <r>
      <rPr>
        <sz val="8"/>
        <color theme="1"/>
        <rFont val="Calibri"/>
        <family val="2"/>
        <scheme val="minor"/>
      </rPr>
      <t xml:space="preserve">  The fly pattern was tied by a tyer in the Southern Appalachians.</t>
    </r>
  </si>
  <si>
    <t>Current local tyers that could enhance the collection include: Rex Wilson, Mickey Reavis, Tom Adams, Bill Everhardt, James Conner, John Eller and the Hilltop Fly Tyers of Hendersonville.</t>
  </si>
  <si>
    <t>of the fly pattern will be known as well as the story of the first use, how it was derived by influence of earlier fly patterns and how it was named. Example: Yellarhammer</t>
  </si>
  <si>
    <r>
      <rPr>
        <b/>
        <sz val="8"/>
        <color theme="1"/>
        <rFont val="Calibri"/>
        <family val="2"/>
        <scheme val="minor"/>
      </rPr>
      <t>SA Original</t>
    </r>
    <r>
      <rPr>
        <sz val="8"/>
        <color theme="1"/>
        <rFont val="Calibri"/>
        <family val="2"/>
        <scheme val="minor"/>
      </rPr>
      <t xml:space="preserve">: The fly pattern is proven, well documented or is well known to be an original Southern Appalachian fly pattern. In most cases the creator/designer </t>
    </r>
  </si>
  <si>
    <r>
      <rPr>
        <b/>
        <sz val="8"/>
        <color theme="1"/>
        <rFont val="Calibri"/>
        <family val="2"/>
        <scheme val="minor"/>
      </rPr>
      <t>SA Derivation:</t>
    </r>
    <r>
      <rPr>
        <sz val="8"/>
        <color theme="1"/>
        <rFont val="Calibri"/>
        <family val="2"/>
        <scheme val="minor"/>
      </rPr>
      <t xml:space="preserve">  The fly pattern is proven, well documented or is well known to be a uniquely Southern Appalachian version or variation of another fly pattern from outside the region </t>
    </r>
  </si>
  <si>
    <t xml:space="preserve">how it was derived from the fly patterns of which it is based on or influenced by and how it was named. </t>
  </si>
  <si>
    <t xml:space="preserve">with a unique name as well. In most cases the creator/designer of the fly pattern will be known as well as the story of the first use, </t>
  </si>
  <si>
    <r>
      <rPr>
        <b/>
        <sz val="8"/>
        <color theme="1"/>
        <rFont val="Calibri"/>
        <family val="2"/>
        <scheme val="minor"/>
      </rPr>
      <t>SA Version:</t>
    </r>
    <r>
      <rPr>
        <sz val="8"/>
        <color theme="1"/>
        <rFont val="Calibri"/>
        <family val="2"/>
        <scheme val="minor"/>
      </rPr>
      <t xml:space="preserve">  The fly pattern is proven, well documented or is well known to be a Southern Appalachian very similar version or variation of another fly pattern</t>
    </r>
  </si>
  <si>
    <t>as well as the story of the first use, how it differs from the fly pattern with the same name and how it was named. Example: Yellow Adams</t>
  </si>
  <si>
    <t xml:space="preserve">from outside the region and with the same name. In most cases the creator/designer of the fly pattern will be known </t>
  </si>
  <si>
    <t>Shadow Boxes</t>
  </si>
  <si>
    <t>Mounting</t>
  </si>
  <si>
    <t>Matting</t>
  </si>
  <si>
    <t>Photo Panels</t>
  </si>
  <si>
    <t>wood, metal and bamboo rod makers to skilled custom rod builders utilizing more modern bamboo, fiberglass and graphite blanks.</t>
  </si>
  <si>
    <t>Biographies, stories and photos of legendary regional and local rod builders provide the foundation of the art and craft of rod building including both from scratch</t>
  </si>
  <si>
    <t xml:space="preserve">Note: The long-term potential to assemble the rod, reel and gear used in specific timeframes or geographical areas may lead to developing </t>
  </si>
  <si>
    <t>a number of combination exhibits in addition to the collection exhibits that follow:</t>
  </si>
  <si>
    <t>Wayne Miller is one potential contractor that specializes in building uniquely sized cabinetry and cases. Acrylic cases may be custom ordered online at</t>
  </si>
  <si>
    <t>reasonable costs at www.casesforcollectibles.com.</t>
  </si>
  <si>
    <r>
      <t xml:space="preserve">Under commission is an oil painting of </t>
    </r>
    <r>
      <rPr>
        <b/>
        <i/>
        <sz val="8"/>
        <color theme="1"/>
        <rFont val="Calibri"/>
        <family val="2"/>
        <scheme val="minor"/>
      </rPr>
      <t>Roger Lowe's 101 Smoky Mountain Flies</t>
    </r>
    <r>
      <rPr>
        <sz val="8"/>
        <color theme="1"/>
        <rFont val="Calibri"/>
        <family val="2"/>
        <scheme val="minor"/>
      </rPr>
      <t>.</t>
    </r>
  </si>
  <si>
    <t xml:space="preserve">The collection of flies would be rendered to canvas, and then photographed for 1000 limited edition prints. </t>
  </si>
  <si>
    <t>Flies</t>
  </si>
  <si>
    <t>Capp Weise</t>
  </si>
  <si>
    <t>Newland Sanders</t>
  </si>
  <si>
    <t>Cato Holler</t>
  </si>
  <si>
    <t>Dwight Howell</t>
  </si>
  <si>
    <t>Don Howell</t>
  </si>
  <si>
    <t>Kevin Howell</t>
  </si>
  <si>
    <t>Paul Huges</t>
  </si>
  <si>
    <t>Fred Hall</t>
  </si>
  <si>
    <t>Allene Hall</t>
  </si>
  <si>
    <t>Joe Messinger, Jr.</t>
  </si>
  <si>
    <t>Willaim Murray</t>
  </si>
  <si>
    <t>Thaddeus Norris</t>
  </si>
  <si>
    <t>Joe Brook</t>
  </si>
  <si>
    <t>Joe Messinger, Sr.</t>
  </si>
  <si>
    <t>Other shadow box displays of fly pattern collections include but are not limited to flies tied by "Streamblazers".</t>
  </si>
  <si>
    <t>Notes:</t>
  </si>
  <si>
    <t># in series</t>
  </si>
  <si>
    <t># sizes</t>
  </si>
  <si>
    <t># variations</t>
  </si>
  <si>
    <t>Adams</t>
  </si>
  <si>
    <t>Wulffs</t>
  </si>
  <si>
    <t>Yellarhammers</t>
  </si>
  <si>
    <t>Tellicos</t>
  </si>
  <si>
    <t>Palmers</t>
  </si>
  <si>
    <t>Cracklebacks</t>
  </si>
  <si>
    <t>Thunderheads</t>
  </si>
  <si>
    <t>SAO</t>
  </si>
  <si>
    <t>SAD</t>
  </si>
  <si>
    <t>SAV</t>
  </si>
  <si>
    <t>SAU</t>
  </si>
  <si>
    <t>SAT</t>
  </si>
  <si>
    <t># boxes</t>
  </si>
  <si>
    <t># groupings</t>
  </si>
  <si>
    <t>Display Cases</t>
  </si>
  <si>
    <t>Rods</t>
  </si>
  <si>
    <t>Wood</t>
  </si>
  <si>
    <t>Bamboo</t>
  </si>
  <si>
    <t>Metal</t>
  </si>
  <si>
    <t>Glass</t>
  </si>
  <si>
    <t>Graphite</t>
  </si>
  <si>
    <t>Date</t>
  </si>
  <si>
    <t>Mfg</t>
  </si>
  <si>
    <t>Type</t>
  </si>
  <si>
    <t>Length</t>
  </si>
  <si>
    <t>Weight</t>
  </si>
  <si>
    <t>Action</t>
  </si>
  <si>
    <t>DONOR</t>
  </si>
  <si>
    <t>ORIGINATOR</t>
  </si>
  <si>
    <t>DEVELOPER</t>
  </si>
  <si>
    <t>TYER</t>
  </si>
  <si>
    <t>DONORS</t>
  </si>
  <si>
    <t>CONTRIBUTORS</t>
  </si>
  <si>
    <t>Irresistible</t>
  </si>
  <si>
    <t>Secret Weapon</t>
  </si>
  <si>
    <t>Stoneflies</t>
  </si>
  <si>
    <t>Caddis</t>
  </si>
  <si>
    <t>Hellgrammites</t>
  </si>
  <si>
    <t>Stickbait</t>
  </si>
  <si>
    <t>Reels</t>
  </si>
  <si>
    <t>No Drag</t>
  </si>
  <si>
    <t>Drag</t>
  </si>
  <si>
    <t>Large Arbor</t>
  </si>
  <si>
    <t>Centerpin</t>
  </si>
  <si>
    <t>Wraps</t>
  </si>
  <si>
    <t>Spool</t>
  </si>
  <si>
    <t>Carol Bracewell may have the same for Phil Bracewell.</t>
  </si>
  <si>
    <t xml:space="preserve">All reels will be numbered and associated to a kiosk legend. Chris Hollar has a complete assembly of the gear Cato Holler used while fly fishing. </t>
  </si>
  <si>
    <t>Backing Capacity</t>
  </si>
  <si>
    <t>Willow Creel</t>
  </si>
  <si>
    <t>Vest</t>
  </si>
  <si>
    <t>Pack</t>
  </si>
  <si>
    <t>Sling</t>
  </si>
  <si>
    <t>Chest Box</t>
  </si>
  <si>
    <t>Fanny Pack</t>
  </si>
  <si>
    <t>Satchel</t>
  </si>
  <si>
    <t>Waders</t>
  </si>
  <si>
    <t>Boots</t>
  </si>
  <si>
    <t>Wading Staff(s)</t>
  </si>
  <si>
    <t>Float Tubes</t>
  </si>
  <si>
    <t>Stream Tools</t>
  </si>
  <si>
    <t>Tippet</t>
  </si>
  <si>
    <t>Weights</t>
  </si>
  <si>
    <t>Liquids</t>
  </si>
  <si>
    <t>Cleaners</t>
  </si>
  <si>
    <t xml:space="preserve">The exhibit will reflect a tying stand much like was used on the lap of a tyer while creating each masterpiece that would soon be used </t>
  </si>
  <si>
    <t xml:space="preserve">on a cascading Southern Appalachian stream. </t>
  </si>
  <si>
    <t xml:space="preserve">Brook, rainbow and brown trout, smallmouth bass, sunfish and other Southern Appalachian native gamefish species in a cases, species info, </t>
  </si>
  <si>
    <t xml:space="preserve">stocking and management history - federal, state, EBCI, private, habitat, etc. </t>
  </si>
  <si>
    <t>Maps and photos provide an understanding of prominent freestone and seasonal streams for each species and their unique habits.</t>
  </si>
  <si>
    <t xml:space="preserve"> Introduced species and strains of trout may be included as well.</t>
  </si>
  <si>
    <t xml:space="preserve">Exhibit may be a combination of art and taxidermy initially. Each native and introduced species can be presented with facts such as origin, </t>
  </si>
  <si>
    <t xml:space="preserve">range (maps), normal sizes or weights based on age (tables), etc. </t>
  </si>
  <si>
    <t>For the last 400 years or longer, Japanese commercial fishers that catch and sell fish from their mountain streams use the Tenkara method of fly fishing.</t>
  </si>
  <si>
    <t xml:space="preserve"> In 2009, the Tenkara method using high-tech graphic telescoping rods for fly fishing was introduced in the United States and the Southern Appalachians. </t>
  </si>
  <si>
    <t>The approach is simply using a rod, a line and a fly as was used by those that fly fished long before fly reels were readily available to purchase in the Southern Appalachians.</t>
  </si>
  <si>
    <t xml:space="preserve">The exhibit will present a modern assembly of Tenkara equipment and a number of Kebari (fly) patterns being used successfully in the Southern Appalachians. </t>
  </si>
  <si>
    <t>Future improvements to the exhibit will include as a contrast pseudo-ancient Tenkara equipment including rod, horse hair furled line, net, and Kebari used hundreds of years ago in Japan.</t>
  </si>
  <si>
    <t xml:space="preserve">Biographies, stories and photos of legendary regional and local anglers provide the rich heritage past down to our generation and beyond. </t>
  </si>
  <si>
    <t>Featured Southern Appalachian streams on panels with maps and photos highlight some of the most noteworthy fly fisherman and where they are generally known to fish or have fished.</t>
  </si>
  <si>
    <t>Oldest legends are the most desireable for the initial opening of the museum. Selection will be based on the immediate availability of information, documentation, photos and artifacts.</t>
  </si>
  <si>
    <t xml:space="preserve">The exhibit should evolve to have more, well organized facts, graphics, stories and live video footage of interviews covering the legend(s). </t>
  </si>
  <si>
    <t xml:space="preserve">The Oconoluftee River (other rivers and streams in the Southeast), The Art of Fly Casting, The Craft of Fly Tying, The Next Steps for the Museum, </t>
  </si>
  <si>
    <t>How the Museum Researches and Processes Artifacts, Upcoming Museum and Chamber Events, Featured Stories about Anglers, Fly Tyers, Rod Builders, Artists, etc.</t>
  </si>
  <si>
    <t>Case</t>
  </si>
  <si>
    <t>Signage</t>
  </si>
  <si>
    <t xml:space="preserve">Exhibit may be a combination of art, documents, photos and actual artifacts used by the legend(s). </t>
  </si>
  <si>
    <t xml:space="preserve">Priority candidates include "Uncle" Mark Cathy, Samuel Hunnicutt, Capp Weise, A. J. Johnson, Cato Holler, Phil Bracewell, Ray Mortensen, Eddy George, Joe Manley, </t>
  </si>
  <si>
    <t xml:space="preserve">Don and Dwight Howell, Joe Messinger, Sr., William Murray and others. </t>
  </si>
  <si>
    <t xml:space="preserve">Eventually a kiosk should be incorporated for an interactive capability for visitors to be able to lookup any anglers and even add their own biographies and photos. Initial exhibit </t>
  </si>
  <si>
    <t xml:space="preserve">would consist of the elements that can be completed for Phase 1 and may cover more or less of the above vision. </t>
  </si>
  <si>
    <t xml:space="preserve">Sponsorship: Families of the Legend(s) or those associated. This exhibit provides the human elements of the museum. </t>
  </si>
  <si>
    <t>Future spin-off exhibits would include fly tyers, rod builders, scientists and others of accomplishment. (Phase 1-14)</t>
  </si>
  <si>
    <t xml:space="preserve">Note: Some of the established exhibits will be upgraded, refined, expanded depending on opportunities. </t>
  </si>
  <si>
    <t>The term legend may be replaced with a more specific but less familiar term such as "stream-blazers" or "fly fishing masters".</t>
  </si>
  <si>
    <t xml:space="preserve">Primitive fly fishing may have actually occurred in the 1800s soon after the "Trail of Tears" as the original Native American Indian Deer Hair fly </t>
  </si>
  <si>
    <t>is documented in a letter to Charles F. Orvis, dated July 19, 1845.</t>
  </si>
  <si>
    <t xml:space="preserve">The exhibit may be a background model depicting the earliest activities, ancient Cherokee towns (no one to date has been able to correlate the rivers, ancient towns </t>
  </si>
  <si>
    <t>and the actual Spanish routes of the 1500s)</t>
  </si>
  <si>
    <t xml:space="preserve">For those that hope to return and visit again it will give them something to look forward to. </t>
  </si>
  <si>
    <t>For those that like what they saw, learned and want to insure improvements and more exhibits it will give them cause to support.</t>
  </si>
  <si>
    <t xml:space="preserve">Group mounts of forage for fish species include but are not limited to the various dace, minnows, shiners and madtoms (grouped) as well as the smaller crayfish, hellgrammite, </t>
  </si>
  <si>
    <t xml:space="preserve">mayfly nymphs and adults, caddis fly larva, pupa and adults, stonefly nymphs and adults, damsel nymphs and adults, dragonfly nymphs and adults </t>
  </si>
  <si>
    <t>and even midges (some of these mounts may require magnifications on the displays).</t>
  </si>
  <si>
    <t xml:space="preserve">rod building, fly fishing and fly tying books, fishing related artwork, fishing related quilts and other soft items, caddis jewelry, fishing related toys and many other items will be available </t>
  </si>
  <si>
    <t xml:space="preserve">for purchase in the Museum Gift Shop with a good portion of the proceeds going directly to the museum and some (determined by operating agreement) to the chamber to defray some of </t>
  </si>
  <si>
    <t>ARTISTS</t>
  </si>
  <si>
    <t>Wall Hangers</t>
  </si>
  <si>
    <t>Bookcases</t>
  </si>
  <si>
    <t>A. J. Johnson</t>
  </si>
  <si>
    <t>Phil Bracewell</t>
  </si>
  <si>
    <t>Ray Mortensen</t>
  </si>
  <si>
    <t xml:space="preserve">Joe Manley </t>
  </si>
  <si>
    <t xml:space="preserve">Joe Messinger, Sr.,  </t>
  </si>
  <si>
    <t>William Murray</t>
  </si>
  <si>
    <t>Duane Reaver</t>
  </si>
  <si>
    <t>Artists</t>
  </si>
  <si>
    <t>Mary Jenkins</t>
  </si>
  <si>
    <t>Taxidermists</t>
  </si>
  <si>
    <t>Jim Norton</t>
  </si>
  <si>
    <t>Wood Carvers</t>
  </si>
  <si>
    <t>MUSEUM DRIVEN</t>
  </si>
  <si>
    <t>TOTAL Phase 1</t>
  </si>
  <si>
    <t>script, shoot, edit</t>
  </si>
  <si>
    <t>seat 12 per viewing</t>
  </si>
  <si>
    <t xml:space="preserve">Jon boats and V-hull boats were used for drifting down rivers in the Southern Appalachians as far back as the 1960s, however, </t>
  </si>
  <si>
    <t xml:space="preserve">Script: Being outdoors, interacting with wildlife, being able to choose to release a fish for another day or following the rules to keep a fish for a meal. </t>
  </si>
  <si>
    <t>www.wvdnr.gov</t>
  </si>
  <si>
    <t>WVDNR</t>
  </si>
  <si>
    <t>TWRA</t>
  </si>
  <si>
    <t>www.tn.gov/TWRA/</t>
  </si>
  <si>
    <t>www.fw.ky.gov/fish/</t>
  </si>
  <si>
    <t>KYDNR</t>
  </si>
  <si>
    <t>www.dgif.virginia.gov/fishing/</t>
  </si>
  <si>
    <t>VADNR</t>
  </si>
  <si>
    <t>www.ncwildlife.org</t>
  </si>
  <si>
    <t>MDDNR</t>
  </si>
  <si>
    <t>www.dnr.maryland.gov/fisheries/</t>
  </si>
  <si>
    <t>SCDNR</t>
  </si>
  <si>
    <t>www.dnr.sc.gov/fishing/</t>
  </si>
  <si>
    <t>GADNR</t>
  </si>
  <si>
    <t>www.gadnr.org</t>
  </si>
  <si>
    <t>www.georgiawildlife.com</t>
  </si>
  <si>
    <t>www.nc.gov/NCWRC/</t>
  </si>
  <si>
    <t>GSMNP</t>
  </si>
  <si>
    <t>BRPW</t>
  </si>
  <si>
    <t>SNP</t>
  </si>
  <si>
    <t>DNP</t>
  </si>
  <si>
    <t>USFS</t>
  </si>
  <si>
    <t>USF&amp;W</t>
  </si>
  <si>
    <t>State Parks</t>
  </si>
  <si>
    <t>Beau Beasley or other celebrity</t>
  </si>
  <si>
    <t>TenkaraUSA</t>
  </si>
  <si>
    <t>Famlies and Friends</t>
  </si>
  <si>
    <t>Cherokee Natural History Museum</t>
  </si>
  <si>
    <t>Primary Sponsors</t>
  </si>
  <si>
    <t>DRO/Kevin Howell</t>
  </si>
  <si>
    <t>M</t>
  </si>
  <si>
    <t>Chamber &amp; Museum Art Gallery</t>
  </si>
  <si>
    <t>Amy Parker</t>
  </si>
  <si>
    <t>Tuni Braun</t>
  </si>
  <si>
    <t>Scooter McCoy</t>
  </si>
  <si>
    <t>Sponsors</t>
  </si>
  <si>
    <t>Various fly rods rigged for use by visitors. The rod is checked out and taken to the pavilion area in back to cast. During workshops a volunteer will assist.</t>
  </si>
  <si>
    <t>Demo Corner</t>
  </si>
  <si>
    <t>Walt Cary also</t>
  </si>
  <si>
    <t>(see Beau Beasley for details)</t>
  </si>
  <si>
    <t>and possibly some of their first customers would provide excellent story content for the exhibit.</t>
  </si>
  <si>
    <r>
      <t xml:space="preserve"> Interviews with </t>
    </r>
    <r>
      <rPr>
        <b/>
        <sz val="8"/>
        <color theme="1"/>
        <rFont val="Calibri"/>
        <family val="2"/>
        <scheme val="minor"/>
      </rPr>
      <t>Captain Gary and Wanda Taylo</t>
    </r>
    <r>
      <rPr>
        <sz val="8"/>
        <color theme="1"/>
        <rFont val="Calibri"/>
        <family val="2"/>
        <scheme val="minor"/>
      </rPr>
      <t xml:space="preserve">r, </t>
    </r>
    <r>
      <rPr>
        <b/>
        <sz val="8"/>
        <color theme="1"/>
        <rFont val="Calibri"/>
        <family val="2"/>
        <scheme val="minor"/>
      </rPr>
      <t>Theo and Hayden Copeland</t>
    </r>
    <r>
      <rPr>
        <sz val="8"/>
        <color theme="1"/>
        <rFont val="Calibri"/>
        <family val="2"/>
        <scheme val="minor"/>
      </rPr>
      <t xml:space="preserve">, </t>
    </r>
    <r>
      <rPr>
        <b/>
        <sz val="8"/>
        <color theme="1"/>
        <rFont val="Calibri"/>
        <family val="2"/>
        <scheme val="minor"/>
      </rPr>
      <t>Kevin Howel</t>
    </r>
    <r>
      <rPr>
        <sz val="8"/>
        <color theme="1"/>
        <rFont val="Calibri"/>
        <family val="2"/>
        <scheme val="minor"/>
      </rPr>
      <t xml:space="preserve">l, </t>
    </r>
    <r>
      <rPr>
        <b/>
        <sz val="8"/>
        <color theme="1"/>
        <rFont val="Calibri"/>
        <family val="2"/>
        <scheme val="minor"/>
      </rPr>
      <t>Ronnie Hall</t>
    </r>
    <r>
      <rPr>
        <sz val="8"/>
        <color theme="1"/>
        <rFont val="Calibri"/>
        <family val="2"/>
        <scheme val="minor"/>
      </rPr>
      <t xml:space="preserve"> (early boat guide on the Hiwassee)</t>
    </r>
  </si>
  <si>
    <t>Project Healing Waters</t>
  </si>
  <si>
    <t xml:space="preserve">An exhibit reflecting the Southern Appalachian history, operation and promotion of the program designed to veterans who have served our country. </t>
  </si>
  <si>
    <t>Another Fly Shop</t>
  </si>
  <si>
    <t>Southern Brook Trout - Live Trout Exhibit - Waterfall (underview), short stream (side view)</t>
  </si>
  <si>
    <t>Facebook account and group</t>
  </si>
  <si>
    <t>Website   www.flyfishingmuseumofthesouthernappalachains.com</t>
  </si>
  <si>
    <t>Booth at Fly Fishing Shows and other tourism shows</t>
  </si>
  <si>
    <t>Advertising, press releases, feature stories</t>
  </si>
  <si>
    <t>INVENTORY</t>
  </si>
  <si>
    <t>Chris Holler</t>
  </si>
  <si>
    <t>Weise family/Edgemont, Ltd./Rone Beane, Stanley Tuttle, Bill Everhardt</t>
  </si>
  <si>
    <t>Johnson family/Edgemont, Ltd./Rone Beane, Stanley Tuttle, Bill Everhardt</t>
  </si>
  <si>
    <t>Keven Howell</t>
  </si>
  <si>
    <t>Leonard Harwood</t>
  </si>
  <si>
    <t>Bob Guess</t>
  </si>
  <si>
    <t>Walt Cary</t>
  </si>
  <si>
    <t>Display the first programs in all eight (8) states: WV, MD, KY, VA, TN, NC, GA, SC</t>
  </si>
  <si>
    <t>Cherokee the "Southeastern Mecca for Fly Fishing"</t>
  </si>
  <si>
    <t>Project Healing Waters introduces fly fishing as a social event for the whole person recovery. Announce others such as Casting for Recovery and Casting for Hope.</t>
  </si>
  <si>
    <t>Note: Initial cast of wildlife/outdoor/fishing artists include Broderick Crawford, Laura Waterfield Callison, Duane Reaver and Allan Folger.</t>
  </si>
  <si>
    <t>Charlie Hartwell</t>
  </si>
  <si>
    <t>Hats &amp; Caps</t>
  </si>
  <si>
    <t>Nets</t>
  </si>
  <si>
    <t>Lines: Silk, Gut, Hair, etc.</t>
  </si>
  <si>
    <t>Museum Procedures</t>
  </si>
  <si>
    <t>All items: Loaned    lot/item contract signed by organization or all relatives involved, 3-view photos of each individual item in the lot</t>
  </si>
  <si>
    <t>All items: Donated    lot/item itemized on a donor sheet, 3-view photos of each individual item in the lot</t>
  </si>
  <si>
    <t>All items: Purchased    lot/item with receipt, 3-view photos of each individual item in the lot</t>
  </si>
  <si>
    <t>ALL ITEMS entered into the inventory with ACCESSION NO., with photos, indexed by Donor, lot/item descriptor, date, exhibit and expiration date of loan (when applicable)</t>
  </si>
  <si>
    <t>ALL ITEMS with videos or photos, stories, individuals (characters)date and place</t>
  </si>
  <si>
    <t>Pflueger Medalist</t>
  </si>
  <si>
    <t>Olympic Center Pin</t>
  </si>
  <si>
    <t>Martin Auto, 65, Garcia Auto</t>
  </si>
  <si>
    <t>Bristol-Horton  1990s-1920s</t>
  </si>
  <si>
    <t>XPERT, HIAWATHA</t>
  </si>
  <si>
    <t>VEE DEE (pack 4-piece)</t>
  </si>
  <si>
    <t>www.flyfishinginnh.com</t>
  </si>
  <si>
    <t>www.codella.com</t>
  </si>
  <si>
    <t>www.classicflyrodforum.com</t>
  </si>
  <si>
    <t>Popper Exhibit</t>
  </si>
  <si>
    <t>TVA-Josh Neeland Productions</t>
  </si>
  <si>
    <t>Membership Kiosk</t>
  </si>
  <si>
    <t>Florida Contacts</t>
  </si>
  <si>
    <t>Capt. Frank Rhodes</t>
  </si>
  <si>
    <t>496 State Road 559</t>
  </si>
  <si>
    <t>http://www.fedflyfishers.org/councils/florida.aspx</t>
  </si>
  <si>
    <t>Auburndale</t>
  </si>
  <si>
    <t>Tampa Bay Fly Fishers (FFF)</t>
  </si>
  <si>
    <t>Trout in the Classroom (example exhibit)</t>
  </si>
  <si>
    <t>Working Model of the Shay Locomotive and Logging Train</t>
  </si>
  <si>
    <t>Hatcheries and how they support the resources (linkage with hatchery tours)</t>
  </si>
  <si>
    <t>Overview Panels - historical timeline/periods including documents and photo reproductions, period descriptions and related stories.</t>
  </si>
  <si>
    <t>Native American only (BCE to 1700s)</t>
  </si>
  <si>
    <t>Early Settlements (late-1700s)</t>
  </si>
  <si>
    <t>Pre-Logging (early-1800s)</t>
  </si>
  <si>
    <t>Logging (1880s to early 1930s)</t>
  </si>
  <si>
    <t>Post-Logging restorations (late-1930s to 1970s)</t>
  </si>
  <si>
    <t>Modern (1980s forward)</t>
  </si>
  <si>
    <t>Bugs in the Classroom (example exhibit)</t>
  </si>
  <si>
    <t>Forage Foods and Habitats</t>
  </si>
  <si>
    <t>Casting for Recovery</t>
  </si>
  <si>
    <t>Casting for Hope</t>
  </si>
  <si>
    <t>Note: The term legend may be replaced with a more specific but less familiar term such a  "fly tying masters".</t>
  </si>
  <si>
    <t>Note: The term legend may be replaced with a more specific but less familiar term such a  "rod building masters".</t>
  </si>
  <si>
    <t>Dr. Jim Melton</t>
  </si>
  <si>
    <t>828 301 1676</t>
  </si>
  <si>
    <t>(member of Tablrock TU)</t>
  </si>
  <si>
    <t>514 Paw-Paw Cove</t>
  </si>
  <si>
    <r>
      <rPr>
        <b/>
        <i/>
        <sz val="8"/>
        <color theme="1"/>
        <rFont val="Calibri"/>
        <family val="2"/>
        <scheme val="minor"/>
      </rPr>
      <t>It Hain't The Fishing</t>
    </r>
    <r>
      <rPr>
        <sz val="8"/>
        <color theme="1"/>
        <rFont val="Calibri"/>
        <family val="2"/>
        <scheme val="minor"/>
      </rPr>
      <t>, Nat Winston (note from Bo Cash and suggestion from Don Kirk)</t>
    </r>
  </si>
  <si>
    <t>Rone Reed suggests Bob Oyster, Georgia; Bo Cash suggests Author ?Romel</t>
  </si>
  <si>
    <t>The following angling books are candidates for the museum library:</t>
  </si>
  <si>
    <r>
      <t xml:space="preserve">Adams, Tom, Baker, Alen D. and Wilhelm, Tim. </t>
    </r>
    <r>
      <rPr>
        <i/>
        <sz val="8"/>
        <rFont val="Arial"/>
        <family val="2"/>
      </rPr>
      <t xml:space="preserve">Go To Flies - Volume I. </t>
    </r>
    <r>
      <rPr>
        <sz val="8"/>
        <rFont val="Arial"/>
        <family val="2"/>
      </rPr>
      <t>Charlotte, NC: Rocky River TU, 2013.</t>
    </r>
  </si>
  <si>
    <r>
      <t xml:space="preserve">Altizer, Michael. </t>
    </r>
    <r>
      <rPr>
        <i/>
        <sz val="8"/>
        <rFont val="Arial"/>
        <family val="2"/>
      </rPr>
      <t>The Last Best Day…A Trout Fisher's Perspective,</t>
    </r>
    <r>
      <rPr>
        <sz val="8"/>
        <rFont val="Arial"/>
        <family val="2"/>
      </rPr>
      <t xml:space="preserve"> date?</t>
    </r>
  </si>
  <si>
    <r>
      <t xml:space="preserve">Baker, Alen D. </t>
    </r>
    <r>
      <rPr>
        <i/>
        <sz val="8"/>
        <rFont val="Arial"/>
        <family val="2"/>
      </rPr>
      <t>The Rocky River Chapter of Trout Unlimited:</t>
    </r>
    <r>
      <rPr>
        <sz val="8"/>
        <rFont val="Arial"/>
        <family val="2"/>
      </rPr>
      <t xml:space="preserve"> The First Twenty Five Years, 1981-2006. Charlotte, NC: ICI Printing (privately printed), 2006.</t>
    </r>
  </si>
  <si>
    <r>
      <t xml:space="preserve">Beasley, Beau. </t>
    </r>
    <r>
      <rPr>
        <i/>
        <sz val="8"/>
        <rFont val="Arial"/>
        <family val="2"/>
      </rPr>
      <t>Fly Fishing Virginia: A No Nonsense Guide to Top Waters.</t>
    </r>
    <r>
      <rPr>
        <sz val="8"/>
        <rFont val="Arial"/>
        <family val="2"/>
      </rPr>
      <t xml:space="preserve"> Tucson, Arizona: No Nonsense Fly Fishing Guides, 2007.</t>
    </r>
  </si>
  <si>
    <r>
      <t>Fly Fishing Mid-Atlantic: A No Nonsense Guide to Top Waters.</t>
    </r>
    <r>
      <rPr>
        <sz val="8"/>
        <rFont val="Arial"/>
        <family val="2"/>
      </rPr>
      <t xml:space="preserve"> Tucson, Arizona: No Nonsense Fly Fishing Guides, 2011.</t>
    </r>
  </si>
  <si>
    <r>
      <t xml:space="preserve">Brown, Mac. </t>
    </r>
    <r>
      <rPr>
        <i/>
        <sz val="8"/>
        <rFont val="Arial"/>
        <family val="2"/>
      </rPr>
      <t>Casting angles: A Fly Casting Handbook</t>
    </r>
    <r>
      <rPr>
        <sz val="8"/>
        <rFont val="Arial"/>
        <family val="2"/>
      </rPr>
      <t>. Bryson City, NC: Highland Press, 1997.</t>
    </r>
  </si>
  <si>
    <r>
      <t xml:space="preserve">Busch, Glenn. </t>
    </r>
    <r>
      <rPr>
        <i/>
        <sz val="8"/>
        <rFont val="Arial"/>
        <family val="2"/>
      </rPr>
      <t>Journey to the Final Cast: A Memoir of Fishing, Friendship, and Growing Old</t>
    </r>
    <r>
      <rPr>
        <sz val="8"/>
        <rFont val="Arial"/>
        <family val="2"/>
      </rPr>
      <t>. Lynchburg, VA: Warwick House Publishers, 2011.</t>
    </r>
  </si>
  <si>
    <r>
      <t xml:space="preserve">Camuto, Christopher. </t>
    </r>
    <r>
      <rPr>
        <i/>
        <sz val="8"/>
        <rFont val="Arial"/>
        <family val="2"/>
      </rPr>
      <t>A Fly Fisherman's Blue Ridge</t>
    </r>
    <r>
      <rPr>
        <sz val="8"/>
        <rFont val="Arial"/>
        <family val="2"/>
      </rPr>
      <t>. NY: Henry Holt and Company, 1990.</t>
    </r>
  </si>
  <si>
    <r>
      <t xml:space="preserve">Cannon,David and McClure, Chad. </t>
    </r>
    <r>
      <rPr>
        <i/>
        <sz val="8"/>
        <rFont val="Arial"/>
        <family val="2"/>
      </rPr>
      <t>Fly Fishing Georgia: A No Nonsense Guide to Top Waters.</t>
    </r>
    <r>
      <rPr>
        <sz val="8"/>
        <rFont val="Arial"/>
        <family val="2"/>
      </rPr>
      <t xml:space="preserve"> Tucson, Arizona: No Nonsense Fly Fishing Guides, 2009.</t>
    </r>
  </si>
  <si>
    <r>
      <t xml:space="preserve">Cantrell, Mark A. </t>
    </r>
    <r>
      <rPr>
        <i/>
        <sz val="8"/>
        <rFont val="Arial"/>
        <family val="2"/>
      </rPr>
      <t xml:space="preserve">The Fishes Gathered in Cherokee County. </t>
    </r>
    <r>
      <rPr>
        <sz val="8"/>
        <rFont val="Arial"/>
        <family val="2"/>
      </rPr>
      <t>Asheville, NC: U.S. Fish &amp; Wildlife Service for the Eastern Band of Cherrokee Indians, 2005.</t>
    </r>
  </si>
  <si>
    <r>
      <t>Casada, Jim.</t>
    </r>
    <r>
      <rPr>
        <i/>
        <sz val="8"/>
        <rFont val="Arial"/>
        <family val="2"/>
      </rPr>
      <t xml:space="preserve"> Fly Fishing in the Great Smoky Mountains National Park:</t>
    </r>
    <r>
      <rPr>
        <sz val="8"/>
        <rFont val="Arial"/>
        <family val="2"/>
      </rPr>
      <t xml:space="preserve"> An Insider's Guide to A Pursuit of Passion</t>
    </r>
  </si>
  <si>
    <r>
      <t xml:space="preserve">Beginner's Guide to Fly Fishing. </t>
    </r>
    <r>
      <rPr>
        <sz val="8"/>
        <rFont val="Arial"/>
        <family val="2"/>
      </rPr>
      <t>Hauppauge, NY: Barron's Educational Services, 2006</t>
    </r>
  </si>
  <si>
    <r>
      <t xml:space="preserve">Modern Fly Fishing. </t>
    </r>
    <r>
      <rPr>
        <sz val="8"/>
        <rFont val="Arial"/>
        <family val="2"/>
      </rPr>
      <t>Minnetonka, MN: North American Fishing Club, 1993.</t>
    </r>
  </si>
  <si>
    <r>
      <t xml:space="preserve">Cash, Bo. </t>
    </r>
    <r>
      <rPr>
        <i/>
        <sz val="8"/>
        <rFont val="Arial"/>
        <family val="2"/>
      </rPr>
      <t>Water Under The Bridge: A Journey Through A Life in the Outdoors.</t>
    </r>
    <r>
      <rPr>
        <sz val="8"/>
        <rFont val="Arial"/>
        <family val="2"/>
      </rPr>
      <t xml:space="preserve"> Brushy Mountain Publishing, 2011.</t>
    </r>
  </si>
  <si>
    <r>
      <t xml:space="preserve">Dean, Jim. </t>
    </r>
    <r>
      <rPr>
        <i/>
        <sz val="8"/>
        <rFont val="Arial"/>
        <family val="2"/>
      </rPr>
      <t>The Secret Lives of Fishermen.</t>
    </r>
    <r>
      <rPr>
        <sz val="8"/>
        <rFont val="Arial"/>
        <family val="2"/>
      </rPr>
      <t xml:space="preserve"> Chapel Hill, NC: UNC Press, 2000; and, </t>
    </r>
  </si>
  <si>
    <r>
      <t>Dogs That Point, Fish That Bite.</t>
    </r>
    <r>
      <rPr>
        <sz val="8"/>
        <rFont val="Arial"/>
        <family val="2"/>
      </rPr>
      <t xml:space="preserve"> Chapel Hill, NC: UNC Press, 2000.</t>
    </r>
  </si>
  <si>
    <r>
      <t xml:space="preserve">DeCuir, L. J. </t>
    </r>
    <r>
      <rPr>
        <i/>
        <sz val="8"/>
        <rFont val="Arial"/>
        <family val="2"/>
      </rPr>
      <t>Southern Flies.</t>
    </r>
    <r>
      <rPr>
        <sz val="8"/>
        <rFont val="Arial"/>
        <family val="2"/>
      </rPr>
      <t xml:space="preserve"> Birmingham, AL: Menasha Ridge Press, 2000.</t>
    </r>
  </si>
  <si>
    <r>
      <t xml:space="preserve">Dockery, A. V. </t>
    </r>
    <r>
      <rPr>
        <i/>
        <sz val="8"/>
        <rFont val="Arial"/>
        <family val="2"/>
      </rPr>
      <t xml:space="preserve">Black Bass and Other Fishing in North Carolina. </t>
    </r>
    <r>
      <rPr>
        <sz val="8"/>
        <rFont val="Arial"/>
        <family val="2"/>
      </rPr>
      <t>Raleigh, NC: Commercial Printing Company, 1909.</t>
    </r>
  </si>
  <si>
    <r>
      <t xml:space="preserve">Ellison, George. </t>
    </r>
    <r>
      <rPr>
        <i/>
        <sz val="8"/>
        <rFont val="Arial"/>
        <family val="2"/>
      </rPr>
      <t>"Mark Cathey." In The Heritage of Swain County, N.C. Edited by Hazel Jenkins</t>
    </r>
    <r>
      <rPr>
        <sz val="8"/>
        <rFont val="Arial"/>
        <family val="2"/>
      </rPr>
      <t>. Winston Salem, NC: History Division of Hunter Publishing, 1988.</t>
    </r>
  </si>
  <si>
    <r>
      <t xml:space="preserve">Fears, J. Wayne. </t>
    </r>
    <r>
      <rPr>
        <i/>
        <sz val="8"/>
        <rFont val="Arial"/>
        <family val="2"/>
      </rPr>
      <t>Trout Fishing the Southern Appalachians.</t>
    </r>
    <r>
      <rPr>
        <sz val="8"/>
        <rFont val="Arial"/>
        <family val="2"/>
      </rPr>
      <t xml:space="preserve"> Charlotte, NC: East Woods Press, 1979.</t>
    </r>
  </si>
  <si>
    <r>
      <t xml:space="preserve">Fish, Frederic F. </t>
    </r>
    <r>
      <rPr>
        <i/>
        <sz val="8"/>
        <rFont val="Arial"/>
        <family val="2"/>
      </rPr>
      <t>Trout Fishing Waters of North Carolina</t>
    </r>
    <r>
      <rPr>
        <sz val="8"/>
        <rFont val="Arial"/>
        <family val="2"/>
      </rPr>
      <t>. Raleigh, NC: The Graphic Press, 1971.</t>
    </r>
  </si>
  <si>
    <r>
      <t>A Catalog of the Inland Fishing Waters of North Carolina</t>
    </r>
    <r>
      <rPr>
        <sz val="8"/>
        <rFont val="Arial"/>
        <family val="2"/>
      </rPr>
      <t>. Raleigh, NC: The Graphic Press, no date (circa 1965).</t>
    </r>
  </si>
  <si>
    <r>
      <t xml:space="preserve">Gasque, Jim. </t>
    </r>
    <r>
      <rPr>
        <i/>
        <sz val="8"/>
        <rFont val="Arial"/>
        <family val="2"/>
      </rPr>
      <t>Hunting and Fishing in the Great Smokies</t>
    </r>
    <r>
      <rPr>
        <sz val="8"/>
        <rFont val="Arial"/>
        <family val="2"/>
      </rPr>
      <t>. New York: Alford A. Knopf, 1948.</t>
    </r>
  </si>
  <si>
    <r>
      <t xml:space="preserve">Hall, J. E. B. </t>
    </r>
    <r>
      <rPr>
        <i/>
        <sz val="8"/>
        <rFont val="Arial"/>
        <family val="2"/>
      </rPr>
      <t>Western North Carolina Fly Guide</t>
    </r>
    <r>
      <rPr>
        <sz val="8"/>
        <rFont val="Arial"/>
        <family val="2"/>
      </rPr>
      <t>. Brushy Mountain Publishing, 2007.</t>
    </r>
  </si>
  <si>
    <r>
      <t>Hollar, Cato.</t>
    </r>
    <r>
      <rPr>
        <i/>
        <sz val="8"/>
        <rFont val="Arial"/>
        <family val="2"/>
      </rPr>
      <t xml:space="preserve"> Adventures of a Lifetime: The Autobiography of an American Sportsman. </t>
    </r>
    <r>
      <rPr>
        <sz val="8"/>
        <rFont val="Arial"/>
        <family val="2"/>
      </rPr>
      <t>Old Fort, NC: Hollow Hills Publishing, 1998.</t>
    </r>
  </si>
  <si>
    <r>
      <t xml:space="preserve">Howel, Don. </t>
    </r>
    <r>
      <rPr>
        <i/>
        <sz val="8"/>
        <rFont val="Arial"/>
        <family val="2"/>
      </rPr>
      <t>Tying &amp; Fishing Southern Appalachian Trout Flies</t>
    </r>
    <r>
      <rPr>
        <sz val="8"/>
        <rFont val="Arial"/>
        <family val="2"/>
      </rPr>
      <t>. Pisgah Forest, NC: Davidson River Outfitters, 1999.</t>
    </r>
  </si>
  <si>
    <r>
      <t xml:space="preserve">Hunnicutt, Samuel J. </t>
    </r>
    <r>
      <rPr>
        <i/>
        <sz val="8"/>
        <rFont val="Arial"/>
        <family val="2"/>
      </rPr>
      <t>Twenty Years of Hunting and Fishing in the Great Smoky Mountains</t>
    </r>
    <r>
      <rPr>
        <sz val="8"/>
        <rFont val="Arial"/>
        <family val="2"/>
      </rPr>
      <t>. Maryville, TN: Byron's Publishers, 1951.</t>
    </r>
  </si>
  <si>
    <r>
      <t xml:space="preserve">Jacobs, Jimmy. </t>
    </r>
    <r>
      <rPr>
        <i/>
        <sz val="8"/>
        <rFont val="Arial"/>
        <family val="2"/>
      </rPr>
      <t>Trout Fishing in North Georgia.</t>
    </r>
    <r>
      <rPr>
        <sz val="8"/>
        <rFont val="Arial"/>
        <family val="2"/>
      </rPr>
      <t xml:space="preserve"> Atlanta, GA, Peachtree Publishers, 2001;</t>
    </r>
  </si>
  <si>
    <r>
      <t>Trout Streams of Southern Appalachia: Fly-Casting in Georgia, Kentucky, NC, SC and Tennessee.</t>
    </r>
    <r>
      <rPr>
        <sz val="8"/>
        <rFont val="Arial"/>
        <family val="2"/>
      </rPr>
      <t xml:space="preserve"> Woodstock, VT: Backcountry Guides, 2001; and,</t>
    </r>
  </si>
  <si>
    <r>
      <t>Tailwater Trout in the South.</t>
    </r>
    <r>
      <rPr>
        <sz val="8"/>
        <rFont val="Arial"/>
        <family val="2"/>
      </rPr>
      <t xml:space="preserve"> Woodstock, VT: Backcountry Guides, 2001.</t>
    </r>
  </si>
  <si>
    <r>
      <t xml:space="preserve">Karas, Nick. </t>
    </r>
    <r>
      <rPr>
        <i/>
        <sz val="8"/>
        <rFont val="Arial"/>
        <family val="2"/>
      </rPr>
      <t xml:space="preserve">Brook Trout. </t>
    </r>
    <r>
      <rPr>
        <sz val="8"/>
        <rFont val="Arial"/>
        <family val="2"/>
      </rPr>
      <t>New York: Lyons and Burford, 1997.</t>
    </r>
  </si>
  <si>
    <r>
      <t xml:space="preserve">Knight, Kevin D. </t>
    </r>
    <r>
      <rPr>
        <i/>
        <sz val="8"/>
        <rFont val="Arial"/>
        <family val="2"/>
      </rPr>
      <t>From Adako Bridge to Edgemont: A Guide to Wilson Creek</t>
    </r>
    <r>
      <rPr>
        <sz val="8"/>
        <rFont val="Arial"/>
        <family val="2"/>
      </rPr>
      <t>. KnightPhotgraphs@yahoo.com, date?</t>
    </r>
  </si>
  <si>
    <r>
      <t xml:space="preserve">Kirk, Don. </t>
    </r>
    <r>
      <rPr>
        <i/>
        <sz val="8"/>
        <rFont val="Arial"/>
        <family val="2"/>
      </rPr>
      <t>Fly-Fishing Guide to the Great Smoky Mountains</t>
    </r>
    <r>
      <rPr>
        <sz val="8"/>
        <rFont val="Arial"/>
        <family val="2"/>
      </rPr>
      <t>. Birmingham, AL: Menasha Ridge Press, 1996.</t>
    </r>
  </si>
  <si>
    <r>
      <t>Smoky Mountains Trout Fishing Guide</t>
    </r>
    <r>
      <rPr>
        <sz val="8"/>
        <rFont val="Arial"/>
        <family val="2"/>
      </rPr>
      <t>. Dayton, OH: McGuire/Denton Publishers, 1985 (revised edition).</t>
    </r>
  </si>
  <si>
    <r>
      <t xml:space="preserve">Lawrence, H. Lea. </t>
    </r>
    <r>
      <rPr>
        <i/>
        <sz val="8"/>
        <rFont val="Arial"/>
        <family val="2"/>
      </rPr>
      <t xml:space="preserve">The Fly Fisherman's Guide to the Great Smoky Mountains. </t>
    </r>
    <r>
      <rPr>
        <sz val="8"/>
        <rFont val="Arial"/>
        <family val="2"/>
      </rPr>
      <t>Nashville, TN: Cumberland House, 1998.</t>
    </r>
  </si>
  <si>
    <r>
      <t xml:space="preserve">Lowe, Roger. </t>
    </r>
    <r>
      <rPr>
        <i/>
        <sz val="8"/>
        <rFont val="Arial"/>
        <family val="2"/>
      </rPr>
      <t>Smoky Mountain Fly Patterns:101 Traditional Patterns.</t>
    </r>
    <r>
      <rPr>
        <sz val="8"/>
        <rFont val="Arial"/>
        <family val="2"/>
      </rPr>
      <t xml:space="preserve"> LoweGuideService@charter.net,</t>
    </r>
    <r>
      <rPr>
        <i/>
        <sz val="8"/>
        <rFont val="Arial"/>
        <family val="2"/>
      </rPr>
      <t xml:space="preserve"> </t>
    </r>
    <r>
      <rPr>
        <sz val="8"/>
        <rFont val="Arial"/>
        <family val="2"/>
      </rPr>
      <t xml:space="preserve"> 2005.</t>
    </r>
  </si>
  <si>
    <r>
      <t xml:space="preserve">Mahoney, Ivan L. </t>
    </r>
    <r>
      <rPr>
        <i/>
        <sz val="8"/>
        <rFont val="Arial"/>
        <family val="2"/>
      </rPr>
      <t xml:space="preserve">Trout Flies &amp; Flowers. </t>
    </r>
    <r>
      <rPr>
        <sz val="8"/>
        <rFont val="Arial"/>
        <family val="2"/>
      </rPr>
      <t>New York: The Lyons Press, 1998.</t>
    </r>
  </si>
  <si>
    <r>
      <t xml:space="preserve">Manley, Joe F. </t>
    </r>
    <r>
      <rPr>
        <i/>
        <sz val="8"/>
        <rFont val="Arial"/>
        <family val="2"/>
      </rPr>
      <t xml:space="preserve">Fishing in the Great Smoky Mountains National Park and Adjacent Waters. </t>
    </r>
    <r>
      <rPr>
        <sz val="8"/>
        <rFont val="Arial"/>
        <family val="2"/>
      </rPr>
      <t>Gatlinburg, TN: Privately published for the author, 1938.</t>
    </r>
  </si>
  <si>
    <r>
      <t xml:space="preserve">Moseley, Bill. </t>
    </r>
    <r>
      <rPr>
        <i/>
        <sz val="8"/>
        <rFont val="Arial"/>
        <family val="2"/>
      </rPr>
      <t xml:space="preserve">Trout Fishing in the North Carolina Mountains. </t>
    </r>
    <r>
      <rPr>
        <sz val="8"/>
        <rFont val="Arial"/>
        <family val="2"/>
      </rPr>
      <t>Chicago, IL: Adams Press, 1986.</t>
    </r>
  </si>
  <si>
    <r>
      <t xml:space="preserve">Murray, Harry W. </t>
    </r>
    <r>
      <rPr>
        <i/>
        <sz val="8"/>
        <rFont val="Arial"/>
        <family val="2"/>
      </rPr>
      <t>Trout Fishing in the Shenandoah National Park.</t>
    </r>
    <r>
      <rPr>
        <sz val="8"/>
        <rFont val="Arial"/>
        <family val="2"/>
      </rPr>
      <t xml:space="preserve"> Edinburg, VA: Shenandoah Publishing, 1989.</t>
    </r>
  </si>
  <si>
    <r>
      <t xml:space="preserve">Rutter, Ian. </t>
    </r>
    <r>
      <rPr>
        <i/>
        <sz val="8"/>
        <rFont val="Arial"/>
        <family val="2"/>
      </rPr>
      <t>Angler's Companion: Great Smoky Mountains National Park.</t>
    </r>
    <r>
      <rPr>
        <sz val="8"/>
        <rFont val="Arial"/>
        <family val="2"/>
      </rPr>
      <t xml:space="preserve"> Portland, Oregon: Frank Amato Publications, 2002; and,</t>
    </r>
  </si>
  <si>
    <r>
      <t xml:space="preserve">Tennessee Trout Waters: Blue-Ribbon Fly-Fishing Guide. </t>
    </r>
    <r>
      <rPr>
        <sz val="8"/>
        <rFont val="Arial"/>
        <family val="2"/>
      </rPr>
      <t>Portland, Oregon: Frank Amato Publications, 2003.</t>
    </r>
  </si>
  <si>
    <r>
      <t xml:space="preserve">Rutter, Ian and Rutter, Charity. </t>
    </r>
    <r>
      <rPr>
        <i/>
        <sz val="8"/>
        <rFont val="Arial"/>
        <family val="2"/>
      </rPr>
      <t xml:space="preserve">Rise Rings &amp; Rhododendron: Fly Fishing the Streams and Tailwaters of Southern Appalachia. </t>
    </r>
    <r>
      <rPr>
        <sz val="8"/>
        <rFont val="Arial"/>
        <family val="2"/>
      </rPr>
      <t>Townsend, TN: Thunderhead Press, 2006.</t>
    </r>
  </si>
  <si>
    <r>
      <t xml:space="preserve">Smith, M. W. (Michael W.). </t>
    </r>
    <r>
      <rPr>
        <i/>
        <sz val="8"/>
        <rFont val="Arial"/>
        <family val="2"/>
      </rPr>
      <t>Fishing Virginia's Highlands</t>
    </r>
    <r>
      <rPr>
        <sz val="8"/>
        <rFont val="Arial"/>
        <family val="2"/>
      </rPr>
      <t>. Charlotteville, VA: University of Virginia Press, 2007;</t>
    </r>
  </si>
  <si>
    <r>
      <t>Fishing the Greenbrier Valley.</t>
    </r>
    <r>
      <rPr>
        <sz val="8"/>
        <rFont val="Arial"/>
        <family val="2"/>
      </rPr>
      <t xml:space="preserve"> Charlotteville, VA: University of Virginia Press, 2005;</t>
    </r>
  </si>
  <si>
    <r>
      <t>Fishing the Shenandoan Valley.</t>
    </r>
    <r>
      <rPr>
        <sz val="8"/>
        <rFont val="Arial"/>
        <family val="2"/>
      </rPr>
      <t xml:space="preserve"> Charlotteville, VA: University of Virginia Press, 2004;</t>
    </r>
  </si>
  <si>
    <r>
      <t>Fishing the Roanoke Valley.</t>
    </r>
    <r>
      <rPr>
        <sz val="8"/>
        <rFont val="Arial"/>
        <family val="2"/>
      </rPr>
      <t xml:space="preserve"> Charlotteville, VA: University of Virginia Press, 2003; and,</t>
    </r>
  </si>
  <si>
    <r>
      <t xml:space="preserve">Fishing the New River Valley. </t>
    </r>
    <r>
      <rPr>
        <sz val="8"/>
        <rFont val="Arial"/>
        <family val="2"/>
      </rPr>
      <t>Charlotteville, VA: University of Virginia Press, 2002.</t>
    </r>
  </si>
  <si>
    <r>
      <t xml:space="preserve">Snelling, Ken. </t>
    </r>
    <r>
      <rPr>
        <i/>
        <sz val="8"/>
        <rFont val="Arial"/>
        <family val="2"/>
      </rPr>
      <t xml:space="preserve">A Smoky Mountains &amp; Southern Appalachians Fly Hatch Schedule. </t>
    </r>
    <r>
      <rPr>
        <sz val="8"/>
        <rFont val="Arial"/>
        <family val="2"/>
      </rPr>
      <t>Knoxville, TN: Graphic Spirit, 1994.</t>
    </r>
  </si>
  <si>
    <t>The following general works trailguides, and reference material related to the Southern Appalachians are candidates for the museum library:</t>
  </si>
  <si>
    <t>(from Jim Casada's Flyh Fidshing in the GSMNP: Bibliographical Essay)</t>
  </si>
  <si>
    <r>
      <t xml:space="preserve">Adams, Kevin. </t>
    </r>
    <r>
      <rPr>
        <i/>
        <sz val="8"/>
        <rFont val="Arial"/>
        <family val="2"/>
      </rPr>
      <t xml:space="preserve">North Carolina Waterfalls: A Hiking and Photography Guide. </t>
    </r>
    <r>
      <rPr>
        <sz val="8"/>
        <rFont val="Arial"/>
        <family val="2"/>
      </rPr>
      <t>Winston-Salem, NC: John F. Blair, 2005.</t>
    </r>
  </si>
  <si>
    <r>
      <t xml:space="preserve">Aiken, Gene. </t>
    </r>
    <r>
      <rPr>
        <i/>
        <sz val="8"/>
        <rFont val="Arial"/>
        <family val="2"/>
      </rPr>
      <t xml:space="preserve">Stories from the Great Smoky Mountains. </t>
    </r>
    <r>
      <rPr>
        <sz val="8"/>
        <rFont val="Arial"/>
        <family val="2"/>
      </rPr>
      <t>Gatlinburg, TN: The Buckhorn Press, 1990.</t>
    </r>
  </si>
  <si>
    <r>
      <t xml:space="preserve">Alley, Felix. </t>
    </r>
    <r>
      <rPr>
        <i/>
        <sz val="8"/>
        <rFont val="Arial"/>
        <family val="2"/>
      </rPr>
      <t xml:space="preserve">Random Thoughts and the Musings of a Mountaineer. </t>
    </r>
    <r>
      <rPr>
        <sz val="8"/>
        <rFont val="Arial"/>
        <family val="2"/>
      </rPr>
      <t xml:space="preserve">Privately printed for the author, 1941. </t>
    </r>
  </si>
  <si>
    <t>(scathing criticism of the writings of Horace Kephart and Margaret Morley.</t>
  </si>
  <si>
    <r>
      <t xml:space="preserve">Arthur, John Preston. </t>
    </r>
    <r>
      <rPr>
        <i/>
        <sz val="8"/>
        <rFont val="Arial"/>
        <family val="2"/>
      </rPr>
      <t>Western North Carolina History from 1790 to 1913.</t>
    </r>
    <r>
      <rPr>
        <sz val="8"/>
        <rFont val="Arial"/>
        <family val="2"/>
      </rPr>
      <t xml:space="preserve"> Johnson City, TN: The Overmountain Press, 1996.</t>
    </r>
  </si>
  <si>
    <r>
      <t xml:space="preserve">Bannon, James. </t>
    </r>
    <r>
      <rPr>
        <i/>
        <sz val="8"/>
        <rFont val="Arial"/>
        <family val="2"/>
      </rPr>
      <t>North Carolina:  A Guide to Backcountry Travel &amp; Adventure</t>
    </r>
    <r>
      <rPr>
        <sz val="8"/>
        <rFont val="Arial"/>
        <family val="2"/>
      </rPr>
      <t>.  Asheville, NC:  Out There Press, 1996.</t>
    </r>
  </si>
  <si>
    <r>
      <t xml:space="preserve">Batteau, Allen W.  </t>
    </r>
    <r>
      <rPr>
        <i/>
        <sz val="8"/>
        <rFont val="Arial"/>
        <family val="2"/>
      </rPr>
      <t>The Invention of Appalachia</t>
    </r>
    <r>
      <rPr>
        <sz val="8"/>
        <rFont val="Arial"/>
        <family val="2"/>
      </rPr>
      <t>.  Tucson, AZ:  Univ. of Arizona Press, 1990.</t>
    </r>
  </si>
  <si>
    <r>
      <t xml:space="preserve">Belcher Foundation.  </t>
    </r>
    <r>
      <rPr>
        <i/>
        <sz val="8"/>
        <rFont val="Arial"/>
        <family val="2"/>
      </rPr>
      <t>Log Cabins of the Great Smoky Mountains National Park</t>
    </r>
    <r>
      <rPr>
        <sz val="8"/>
        <rFont val="Arial"/>
        <family val="2"/>
      </rPr>
      <t>.  Belcher, KY;  Belcher Foundation, 2005.</t>
    </r>
  </si>
  <si>
    <r>
      <t xml:space="preserve">Berkeley, Edmund and Dorothy Smith (Editors).  </t>
    </r>
    <r>
      <rPr>
        <i/>
        <sz val="8"/>
        <rFont val="Arial"/>
        <family val="2"/>
      </rPr>
      <t>The Life and Travels of John Bartram</t>
    </r>
    <r>
      <rPr>
        <sz val="8"/>
        <rFont val="Arial"/>
        <family val="2"/>
      </rPr>
      <t>.  Talahassee:  University Presses of Florida, 1982.</t>
    </r>
  </si>
  <si>
    <r>
      <t xml:space="preserve">Bernstein, Danny.  </t>
    </r>
    <r>
      <rPr>
        <i/>
        <sz val="8"/>
        <rFont val="Arial"/>
        <family val="2"/>
      </rPr>
      <t>Hiking the Carolina Mountains</t>
    </r>
    <r>
      <rPr>
        <sz val="8"/>
        <rFont val="Arial"/>
        <family val="2"/>
      </rPr>
      <t>.  Almond, NC:  Milestone Press, 2007.</t>
    </r>
  </si>
  <si>
    <r>
      <t xml:space="preserve">Beverley, Robert. </t>
    </r>
    <r>
      <rPr>
        <i/>
        <sz val="8"/>
        <rFont val="Arial"/>
        <family val="2"/>
      </rPr>
      <t xml:space="preserve"> The Western North Carolina Almanac and Book of Lists</t>
    </r>
    <r>
      <rPr>
        <sz val="8"/>
        <rFont val="Arial"/>
        <family val="2"/>
      </rPr>
      <t>.  Franklin, NC:  Sanctuary Press, 1991.</t>
    </r>
  </si>
  <si>
    <r>
      <t xml:space="preserve">Billings, Dwight B., et. al. (Editors).  </t>
    </r>
    <r>
      <rPr>
        <i/>
        <sz val="8"/>
        <rFont val="Arial"/>
        <family val="2"/>
      </rPr>
      <t>Confronting Appalachian Stereotypes: Back Talk from an American Region</t>
    </r>
    <r>
      <rPr>
        <sz val="8"/>
        <rFont val="Arial"/>
        <family val="2"/>
      </rPr>
      <t>.  Lexington, KY:  The University Press of Kentucky, 1999.</t>
    </r>
  </si>
  <si>
    <r>
      <t xml:space="preserve">Blackmun, Ora.  </t>
    </r>
    <r>
      <rPr>
        <i/>
        <sz val="8"/>
        <rFont val="Arial"/>
        <family val="2"/>
      </rPr>
      <t>Western North Carolina: Its Mountains and Its People to 1880</t>
    </r>
    <r>
      <rPr>
        <sz val="8"/>
        <rFont val="Arial"/>
        <family val="2"/>
      </rPr>
      <t xml:space="preserve"> (with a forward by Cratis Williams).  Boone, NC:  Consortium Press, 1977.</t>
    </r>
  </si>
  <si>
    <r>
      <t xml:space="preserve">Bowman, Elizabeth Skaggs.  </t>
    </r>
    <r>
      <rPr>
        <i/>
        <sz val="8"/>
        <rFont val="Arial"/>
        <family val="2"/>
      </rPr>
      <t>Land of High Horizons: An Intimate Interpretation of the Great Smokies</t>
    </r>
    <r>
      <rPr>
        <sz val="8"/>
        <rFont val="Arial"/>
        <family val="2"/>
      </rPr>
      <t>.  Kingsport, TN:  Southern Publishers, Inc., 1938.</t>
    </r>
  </si>
  <si>
    <r>
      <t xml:space="preserve">Boyd, Brian A. </t>
    </r>
    <r>
      <rPr>
        <i/>
        <sz val="8"/>
        <rFont val="Arial"/>
        <family val="2"/>
      </rPr>
      <t>Waterfalls of the Southern Appalachians &amp; Great Smoky Mountains (Fourth Edition).</t>
    </r>
    <r>
      <rPr>
        <sz val="8"/>
        <rFont val="Arial"/>
        <family val="2"/>
      </rPr>
      <t>Clayton, GA: Fern Creek Press, 2001.</t>
    </r>
  </si>
  <si>
    <t>Boyden, Lucile Kirby.  The Village of Five Lives:  The Fontana of the Great Smoky Mountains.  Fontana Dam, NC:  Government Services, Inc., 1964.</t>
  </si>
  <si>
    <r>
      <t xml:space="preserve">Bradley, Jeff. </t>
    </r>
    <r>
      <rPr>
        <i/>
        <sz val="8"/>
        <rFont val="Arial"/>
        <family val="2"/>
      </rPr>
      <t xml:space="preserve"> A Traveler's Guide to the Smoky Mountains Region</t>
    </r>
    <r>
      <rPr>
        <sz val="8"/>
        <rFont val="Arial"/>
        <family val="2"/>
      </rPr>
      <t>.  Boston, MA:  The Harvard Common Press, 1985.</t>
    </r>
  </si>
  <si>
    <r>
      <t xml:space="preserve">Brewer, Alberta and Carson.  </t>
    </r>
    <r>
      <rPr>
        <i/>
        <sz val="8"/>
        <rFont val="Arial"/>
        <family val="2"/>
      </rPr>
      <t>Valley So Wild: A Folk History</t>
    </r>
    <r>
      <rPr>
        <sz val="8"/>
        <rFont val="Arial"/>
        <family val="2"/>
      </rPr>
      <t>.  Knoxville, TN:  East Tennessee Historical Society, 1975.</t>
    </r>
  </si>
  <si>
    <r>
      <t xml:space="preserve">Brewer, Carson. </t>
    </r>
    <r>
      <rPr>
        <i/>
        <sz val="8"/>
        <rFont val="Arial"/>
        <family val="2"/>
      </rPr>
      <t>Just Over the Next Ridge: A Traveler's Guide to Little-Known and Out-of-the-Way Places in Southern Appalachia</t>
    </r>
    <r>
      <rPr>
        <sz val="8"/>
        <rFont val="Arial"/>
        <family val="2"/>
      </rPr>
      <t>. Knoxville, TN: The Knoxville News-Sentinel, 1992.</t>
    </r>
  </si>
  <si>
    <r>
      <t>The Great Smokies:  A Wonderment of Mountains</t>
    </r>
    <r>
      <rPr>
        <sz val="8"/>
        <rFont val="Arial"/>
        <family val="2"/>
      </rPr>
      <t xml:space="preserve"> (with a foreward by Aaron J. Sharp).  Knoxville, TN:  Tenpenny Publishing, 1981.</t>
    </r>
  </si>
  <si>
    <r>
      <t>Hiking in the Great Smokies</t>
    </r>
    <r>
      <rPr>
        <sz val="8"/>
        <rFont val="Arial"/>
        <family val="2"/>
      </rPr>
      <t>.  Knoxville, TN:  Holston Printing Co, 1962.</t>
    </r>
  </si>
  <si>
    <r>
      <t xml:space="preserve">Broome, Harvey.  </t>
    </r>
    <r>
      <rPr>
        <i/>
        <sz val="8"/>
        <rFont val="Arial"/>
        <family val="2"/>
      </rPr>
      <t>Out Under the Sky of the Great Smokies: A Personal Journal</t>
    </r>
    <r>
      <rPr>
        <sz val="8"/>
        <rFont val="Arial"/>
        <family val="2"/>
      </rPr>
      <t>.  Knoxville, TN:  University of Tennessee Press, 2001.</t>
    </r>
  </si>
  <si>
    <r>
      <t>Harvey Broome: Earth Man - Some Miscellaneous Writings</t>
    </r>
    <r>
      <rPr>
        <sz val="8"/>
        <rFont val="Arial"/>
        <family val="2"/>
      </rPr>
      <t>.  Knoxville, TN:  The Greenbrier Press, 1970.</t>
    </r>
  </si>
  <si>
    <r>
      <t xml:space="preserve">Bush, Florence Cope.  </t>
    </r>
    <r>
      <rPr>
        <i/>
        <sz val="8"/>
        <rFont val="Arial"/>
        <family val="2"/>
      </rPr>
      <t>Dorie: Woman of the Mountains</t>
    </r>
    <r>
      <rPr>
        <sz val="8"/>
        <rFont val="Arial"/>
        <family val="2"/>
      </rPr>
      <t xml:space="preserve"> (with an afterword by Durwood Dunn).  Knoxville, TN:  University of Tennessee Press, 1992.</t>
    </r>
  </si>
  <si>
    <r>
      <t xml:space="preserve">Callahan, North.  </t>
    </r>
    <r>
      <rPr>
        <i/>
        <sz val="8"/>
        <rFont val="Arial"/>
        <family val="2"/>
      </rPr>
      <t>Smoky Mountain Country</t>
    </r>
    <r>
      <rPr>
        <sz val="8"/>
        <rFont val="Arial"/>
        <family val="2"/>
      </rPr>
      <t>.  New York:  Duell, Sloan &amp; Pearce, 1952.</t>
    </r>
  </si>
  <si>
    <r>
      <t xml:space="preserve">Campbell, Carlos.  </t>
    </r>
    <r>
      <rPr>
        <i/>
        <sz val="8"/>
        <rFont val="Arial"/>
        <family val="2"/>
      </rPr>
      <t>Memories of Old Smoky</t>
    </r>
    <r>
      <rPr>
        <sz val="8"/>
        <rFont val="Arial"/>
        <family val="2"/>
      </rPr>
      <t>.  Knoxville, TN:  University of Tennessee Press, 2005.</t>
    </r>
  </si>
  <si>
    <r>
      <t>Birth of a National Park in the Great Smoky Mountains</t>
    </r>
    <r>
      <rPr>
        <sz val="8"/>
        <rFont val="Arial"/>
        <family val="2"/>
      </rPr>
      <t>.  Kingsport, TN:  University of Tennessee Press, 1960.</t>
    </r>
  </si>
  <si>
    <r>
      <t xml:space="preserve">Campbell, Carlos, et. al.  </t>
    </r>
    <r>
      <rPr>
        <i/>
        <sz val="8"/>
        <rFont val="Arial"/>
        <family val="2"/>
      </rPr>
      <t>Great Smoky Mountains Wildflowers</t>
    </r>
    <r>
      <rPr>
        <sz val="8"/>
        <rFont val="Arial"/>
        <family val="2"/>
      </rPr>
      <t>.  Kingsport, TN:  University of Tennessee Press, 1962.</t>
    </r>
  </si>
  <si>
    <r>
      <t xml:space="preserve">Campbell, John C.  </t>
    </r>
    <r>
      <rPr>
        <i/>
        <sz val="8"/>
        <rFont val="Arial"/>
        <family val="2"/>
      </rPr>
      <t>The Southern Highlander and His Homeland</t>
    </r>
    <r>
      <rPr>
        <sz val="8"/>
        <rFont val="Arial"/>
        <family val="2"/>
      </rPr>
      <t>.  New York, NY:  Russell Sage Foundation, 1921.</t>
    </r>
  </si>
  <si>
    <r>
      <t xml:space="preserve">Chase, Jim.  </t>
    </r>
    <r>
      <rPr>
        <i/>
        <sz val="8"/>
        <rFont val="Arial"/>
        <family val="2"/>
      </rPr>
      <t>Backpacker Magazine's Guide to the Appalachian Trail</t>
    </r>
    <r>
      <rPr>
        <sz val="8"/>
        <rFont val="Arial"/>
        <family val="2"/>
      </rPr>
      <t>.  Harrisburg, PA:  Stackpole Books, 1989.</t>
    </r>
  </si>
  <si>
    <r>
      <t xml:space="preserve">Cochran, Bonnie Lou. </t>
    </r>
    <r>
      <rPr>
        <i/>
        <sz val="8"/>
        <rFont val="Arial"/>
        <family val="2"/>
      </rPr>
      <t xml:space="preserve"> Ways of Old: Growing Up in the Needmore/Hightower Community - Bryson City, NC</t>
    </r>
    <r>
      <rPr>
        <sz val="8"/>
        <rFont val="Arial"/>
        <family val="2"/>
      </rPr>
      <t>.  Bloomington, IN:  Author House, 2006.</t>
    </r>
  </si>
  <si>
    <r>
      <t xml:space="preserve">Coggins, Allen R.  </t>
    </r>
    <r>
      <rPr>
        <i/>
        <sz val="8"/>
        <rFont val="Arial"/>
        <family val="2"/>
      </rPr>
      <t>Place Names of the Smokies</t>
    </r>
    <r>
      <rPr>
        <sz val="8"/>
        <rFont val="Arial"/>
        <family val="2"/>
      </rPr>
      <t>.  Gatlinburg, TN:  Great Smoky Mountains Natural History Association, 1999.</t>
    </r>
  </si>
  <si>
    <r>
      <t xml:space="preserve">Crow, Vernon H. </t>
    </r>
    <r>
      <rPr>
        <i/>
        <sz val="8"/>
        <rFont val="Arial"/>
        <family val="2"/>
      </rPr>
      <t xml:space="preserve"> Storm in the Mountains</t>
    </r>
    <r>
      <rPr>
        <sz val="8"/>
        <rFont val="Arial"/>
        <family val="2"/>
      </rPr>
      <t>.  Cherokee, NC:  Press of the Museum of the Cherokee Indian, 1982.</t>
    </r>
  </si>
  <si>
    <r>
      <t xml:space="preserve">Cushman, Rebecca.  </t>
    </r>
    <r>
      <rPr>
        <i/>
        <sz val="8"/>
        <rFont val="Arial"/>
        <family val="2"/>
      </rPr>
      <t>Swing Your Mountain Gal:  Sketches of Life in the Southern Highlands</t>
    </r>
    <r>
      <rPr>
        <sz val="8"/>
        <rFont val="Arial"/>
        <family val="2"/>
      </rPr>
      <t>.  Boston and New York:  Houghton Mifflin, 1934.</t>
    </r>
  </si>
  <si>
    <r>
      <t xml:space="preserve">Coggins, Allen R. </t>
    </r>
    <r>
      <rPr>
        <i/>
        <sz val="8"/>
        <rFont val="Arial"/>
        <family val="2"/>
      </rPr>
      <t>Place Names of the Smokies</t>
    </r>
    <r>
      <rPr>
        <sz val="8"/>
        <rFont val="Arial"/>
        <family val="2"/>
      </rPr>
      <t>. Gatlinburg, TN: Great Smoky Mountains Natural History Association, 1999.</t>
    </r>
  </si>
  <si>
    <r>
      <t xml:space="preserve">Davis, Edward H. and Morgan, Edward B. </t>
    </r>
    <r>
      <rPr>
        <i/>
        <sz val="8"/>
        <rFont val="Arial"/>
        <family val="2"/>
      </rPr>
      <t>The Virginia Creeper Trail Companion.</t>
    </r>
    <r>
      <rPr>
        <sz val="8"/>
        <rFont val="Arial"/>
        <family val="2"/>
      </rPr>
      <t xml:space="preserve"> Johnson City, TN: The Overmountain Press, 1997.</t>
    </r>
  </si>
  <si>
    <r>
      <t xml:space="preserve">Daugneaux, Christine B.  </t>
    </r>
    <r>
      <rPr>
        <i/>
        <sz val="8"/>
        <rFont val="Arial"/>
        <family val="2"/>
      </rPr>
      <t>Appalachia: A Separate Place, A Unique People</t>
    </r>
    <r>
      <rPr>
        <sz val="8"/>
        <rFont val="Arial"/>
        <family val="2"/>
      </rPr>
      <t>.  Parsons, WV:  McClain Printing, 1981.</t>
    </r>
  </si>
  <si>
    <r>
      <t xml:space="preserve">Davis, Donald Edward.  </t>
    </r>
    <r>
      <rPr>
        <i/>
        <sz val="8"/>
        <rFont val="Arial"/>
        <family val="2"/>
      </rPr>
      <t>Where There Are Mountains:  An Environmental History of the Southern Appalachians</t>
    </r>
    <r>
      <rPr>
        <sz val="8"/>
        <rFont val="Arial"/>
        <family val="2"/>
      </rPr>
      <t>.  Athens, GA:  University of Georgia Press, 2000.</t>
    </r>
  </si>
  <si>
    <r>
      <t xml:space="preserve">Davis, Harrie Caldwell.  </t>
    </r>
    <r>
      <rPr>
        <i/>
        <sz val="8"/>
        <rFont val="Arial"/>
        <family val="2"/>
      </rPr>
      <t>Civil War Letters and Memories From the Great Smoky Mounains</t>
    </r>
    <r>
      <rPr>
        <sz val="8"/>
        <rFont val="Arial"/>
        <family val="2"/>
      </rPr>
      <t>.  Privately printed for the author, 1999.</t>
    </r>
  </si>
  <si>
    <r>
      <t>Cataloochee Valley: Vanished Settlements of the Great Smoky Mountains</t>
    </r>
    <r>
      <rPr>
        <sz val="8"/>
        <rFont val="Arial"/>
        <family val="2"/>
      </rPr>
      <t>.  Alexander, NC:  WorldComm, 1997.</t>
    </r>
  </si>
  <si>
    <r>
      <t>Step Back in Time: See Historic Cataloochee, Valley of the Elk</t>
    </r>
    <r>
      <rPr>
        <sz val="8"/>
        <rFont val="Arial"/>
        <family val="2"/>
      </rPr>
      <t>.  Maggie Valley, NC:  Printed for the author, 2002.</t>
    </r>
  </si>
  <si>
    <r>
      <t xml:space="preserve">de Hart, Allen.  </t>
    </r>
    <r>
      <rPr>
        <i/>
        <sz val="8"/>
        <rFont val="Arial"/>
        <family val="2"/>
      </rPr>
      <t>North Carolina Hiking Trails</t>
    </r>
    <r>
      <rPr>
        <sz val="8"/>
        <rFont val="Arial"/>
        <family val="2"/>
      </rPr>
      <t>.  3rd edition.  Boston, Massachusetts:  Appalachian Mountain Club Books, 1996.</t>
    </r>
  </si>
  <si>
    <r>
      <t xml:space="preserve">DeLaugher, Jerry.  </t>
    </r>
    <r>
      <rPr>
        <i/>
        <sz val="8"/>
        <rFont val="Arial"/>
        <family val="2"/>
      </rPr>
      <t>Mountain Roads &amp; Quiet Places: A Complete Guide to the Roads of the Great Smoky Mountains National Park</t>
    </r>
    <r>
      <rPr>
        <sz val="8"/>
        <rFont val="Arial"/>
        <family val="2"/>
      </rPr>
      <t xml:space="preserve">.  </t>
    </r>
  </si>
  <si>
    <t>Gatlinburg, TN:  Great Smoky Mountains Natural Historical Association, 1986.</t>
  </si>
  <si>
    <r>
      <t xml:space="preserve">Dennis, Delmar (Editor).  </t>
    </r>
    <r>
      <rPr>
        <i/>
        <sz val="8"/>
        <rFont val="Arial"/>
        <family val="2"/>
      </rPr>
      <t>The Great Smokies Yesterday &amp; Today</t>
    </r>
    <r>
      <rPr>
        <sz val="8"/>
        <rFont val="Arial"/>
        <family val="2"/>
      </rPr>
      <t>.  Sevierville, TN:  Nandel Publishing, 1988.</t>
    </r>
  </si>
  <si>
    <r>
      <t xml:space="preserve">Duckett, Randall and Maryellen.  </t>
    </r>
    <r>
      <rPr>
        <i/>
        <sz val="8"/>
        <rFont val="Arial"/>
        <family val="2"/>
      </rPr>
      <t>100 Secrets of the Smokies</t>
    </r>
    <r>
      <rPr>
        <sz val="8"/>
        <rFont val="Arial"/>
        <family val="2"/>
      </rPr>
      <t>.  Nashville, TN:  Ruthledge Hill Press, 1998.</t>
    </r>
  </si>
  <si>
    <r>
      <t xml:space="preserve">Dunn, Durwood.  </t>
    </r>
    <r>
      <rPr>
        <i/>
        <sz val="8"/>
        <rFont val="Arial"/>
        <family val="2"/>
      </rPr>
      <t>Cades Cove: The Life and Death of a Southern Appalachian Community, 1818-1937</t>
    </r>
    <r>
      <rPr>
        <sz val="8"/>
        <rFont val="Arial"/>
        <family val="2"/>
      </rPr>
      <t>.  Knoxville, TN:  University of Tennessee Press, 1988.</t>
    </r>
  </si>
  <si>
    <r>
      <t xml:space="preserve">Dykeman, Wilma and Stokely, Jim. </t>
    </r>
    <r>
      <rPr>
        <i/>
        <sz val="8"/>
        <rFont val="Arial"/>
        <family val="2"/>
      </rPr>
      <t xml:space="preserve"> Highland homeland: The People of the Great Smokies</t>
    </r>
    <r>
      <rPr>
        <sz val="8"/>
        <rFont val="Arial"/>
        <family val="2"/>
      </rPr>
      <t>.  Washington, DC:  National Park Service History Series, 1978.</t>
    </r>
  </si>
  <si>
    <r>
      <t xml:space="preserve">Faris, John T.  </t>
    </r>
    <r>
      <rPr>
        <i/>
        <sz val="8"/>
        <rFont val="Arial"/>
        <family val="2"/>
      </rPr>
      <t>Roaming the Eastern Mountains</t>
    </r>
    <r>
      <rPr>
        <sz val="8"/>
        <rFont val="Arial"/>
        <family val="2"/>
      </rPr>
      <t>.  New York:  Farrar &amp; Rinehart, 1932.</t>
    </r>
  </si>
  <si>
    <r>
      <t>Seeing the Sunny South</t>
    </r>
    <r>
      <rPr>
        <sz val="8"/>
        <rFont val="Arial"/>
        <family val="2"/>
      </rPr>
      <t>.  Philadelphia:  Lippincott, 1921. (chapter on The Land of the Sky)</t>
    </r>
  </si>
  <si>
    <r>
      <t xml:space="preserve">Fink, Paul M.  </t>
    </r>
    <r>
      <rPr>
        <i/>
        <sz val="8"/>
        <rFont val="Arial"/>
        <family val="2"/>
      </rPr>
      <t>Backpacking Was the Only Way</t>
    </r>
    <r>
      <rPr>
        <sz val="8"/>
        <rFont val="Arial"/>
        <family val="2"/>
      </rPr>
      <t>.  Johnson City, TN:  East Tennessee State University, 1975.</t>
    </r>
  </si>
  <si>
    <t>Foxfire.   Multi-volume series.</t>
  </si>
  <si>
    <r>
      <t xml:space="preserve">Frome, Michael.  </t>
    </r>
    <r>
      <rPr>
        <i/>
        <sz val="8"/>
        <rFont val="Arial"/>
        <family val="2"/>
      </rPr>
      <t xml:space="preserve">Strangers in High Places: The Story of the Great Smoky Mountains </t>
    </r>
    <r>
      <rPr>
        <sz val="8"/>
        <rFont val="Arial"/>
        <family val="2"/>
      </rPr>
      <t>(expanded edition).  Knoxville, TN:  University of Tennessee Press, 1994.</t>
    </r>
  </si>
  <si>
    <r>
      <t xml:space="preserve">Hall, Joseph S.  </t>
    </r>
    <r>
      <rPr>
        <i/>
        <sz val="8"/>
        <rFont val="Arial"/>
        <family val="2"/>
      </rPr>
      <t>Yarns and Tales from the Great Smokies</t>
    </r>
    <r>
      <rPr>
        <sz val="8"/>
        <rFont val="Arial"/>
        <family val="2"/>
      </rPr>
      <t>.  Asheville, NC  the Cataloochee Press, 1978.</t>
    </r>
  </si>
  <si>
    <r>
      <t>Sayings from Old Smoky</t>
    </r>
    <r>
      <rPr>
        <sz val="8"/>
        <rFont val="Arial"/>
        <family val="2"/>
      </rPr>
      <t>.  Asheville, NC:  The Cataloochee Press, 1972.</t>
    </r>
  </si>
  <si>
    <r>
      <t>Smoky Mountain Folks and Their Lore</t>
    </r>
    <r>
      <rPr>
        <sz val="8"/>
        <rFont val="Arial"/>
        <family val="2"/>
      </rPr>
      <t>.  Asheville, NC:  Norman Printing Company, 1960.</t>
    </r>
  </si>
  <si>
    <r>
      <t>Smoky Mountain Folks and Their Lore</t>
    </r>
    <r>
      <rPr>
        <sz val="8"/>
        <rFont val="Arial"/>
        <family val="2"/>
      </rPr>
      <t>, 1937</t>
    </r>
  </si>
  <si>
    <r>
      <t xml:space="preserve">Hargan, Jim.  </t>
    </r>
    <r>
      <rPr>
        <i/>
        <sz val="8"/>
        <rFont val="Arial"/>
        <family val="2"/>
      </rPr>
      <t>The Blue Ridge &amp; Smoky Mountains: An Explorer's Guide</t>
    </r>
    <r>
      <rPr>
        <sz val="8"/>
        <rFont val="Arial"/>
        <family val="2"/>
      </rPr>
      <t>.  Woodstock, VT:  Countryman Press, 2002.</t>
    </r>
  </si>
  <si>
    <r>
      <t xml:space="preserve">Harper, Francis (Editor).  </t>
    </r>
    <r>
      <rPr>
        <i/>
        <sz val="8"/>
        <rFont val="Arial"/>
        <family val="2"/>
      </rPr>
      <t>Bartram's Travels</t>
    </r>
    <r>
      <rPr>
        <sz val="8"/>
        <rFont val="Arial"/>
        <family val="2"/>
      </rPr>
      <t>.  New Haven, CT:  Yale University Press, 1958.</t>
    </r>
  </si>
  <si>
    <r>
      <t xml:space="preserve">Holland, Lance.  </t>
    </r>
    <r>
      <rPr>
        <i/>
        <sz val="8"/>
        <rFont val="Arial"/>
        <family val="2"/>
      </rPr>
      <t>Fontana: A Pocket History of Appalachia</t>
    </r>
    <r>
      <rPr>
        <sz val="8"/>
        <rFont val="Arial"/>
        <family val="2"/>
      </rPr>
      <t>.  Robbinsville, NC:  Privately printed for the author, 2001.</t>
    </r>
  </si>
  <si>
    <r>
      <t xml:space="preserve">Hollis, Tim.  </t>
    </r>
    <r>
      <rPr>
        <i/>
        <sz val="8"/>
        <rFont val="Arial"/>
        <family val="2"/>
      </rPr>
      <t>The Land of the Smokies: Great Mountain Memories</t>
    </r>
    <r>
      <rPr>
        <sz val="8"/>
        <rFont val="Arial"/>
        <family val="2"/>
      </rPr>
      <t>.  Jackson: University Press of Mississippi, 2007.</t>
    </r>
  </si>
  <si>
    <r>
      <t xml:space="preserve">Horton, James et al. </t>
    </r>
    <r>
      <rPr>
        <i/>
        <sz val="8"/>
        <rFont val="Arial"/>
        <family val="2"/>
      </rPr>
      <t xml:space="preserve"> Our Mountain Heritage</t>
    </r>
    <r>
      <rPr>
        <sz val="8"/>
        <rFont val="Arial"/>
        <family val="2"/>
      </rPr>
      <t xml:space="preserve">.  Franklin, NC:  Mountain Heritage Center, 1979. </t>
    </r>
  </si>
  <si>
    <r>
      <t xml:space="preserve">Houk, Rose.  </t>
    </r>
    <r>
      <rPr>
        <i/>
        <sz val="8"/>
        <rFont val="Arial"/>
        <family val="2"/>
      </rPr>
      <t>Exploring the Smokies: Things to See &amp; Do in Great Smoky Mountains National Park</t>
    </r>
    <r>
      <rPr>
        <sz val="8"/>
        <rFont val="Arial"/>
        <family val="2"/>
      </rPr>
      <t>.  Gatlinburg, TN:  Great Smoky Mountains Natural History Association, 1989.</t>
    </r>
  </si>
  <si>
    <r>
      <t>Great Smoky Mountains National Park: A Natural History Guide</t>
    </r>
    <r>
      <rPr>
        <sz val="8"/>
        <rFont val="Arial"/>
        <family val="2"/>
      </rPr>
      <t>.  Boston, MA:  Houghton Mifflin Company, 1993.</t>
    </r>
  </si>
  <si>
    <r>
      <t xml:space="preserve">Hoyle, J. Vernon.  </t>
    </r>
    <r>
      <rPr>
        <i/>
        <sz val="8"/>
        <rFont val="Arial"/>
        <family val="2"/>
      </rPr>
      <t>A Place to Call Home: Memoirs of J. Vernon Hoyle, a Mountain Man</t>
    </r>
    <r>
      <rPr>
        <sz val="8"/>
        <rFont val="Arial"/>
        <family val="2"/>
      </rPr>
      <t>.  Sylva, NC:  Jackson County Historical Association, 2001.</t>
    </r>
  </si>
  <si>
    <r>
      <t xml:space="preserve">Hsiung, David C.  </t>
    </r>
    <r>
      <rPr>
        <i/>
        <sz val="8"/>
        <rFont val="Arial"/>
        <family val="2"/>
      </rPr>
      <t>Two Worlds in the Tennessee Mountains: Exploring the Origins of Appalachian stereotypes</t>
    </r>
    <r>
      <rPr>
        <sz val="8"/>
        <rFont val="Arial"/>
        <family val="2"/>
      </rPr>
      <t>.  Lexington, KY:  The University Press of Kentucky, 1997.</t>
    </r>
  </si>
  <si>
    <r>
      <t xml:space="preserve">Hubbs, Hal et al.  </t>
    </r>
    <r>
      <rPr>
        <i/>
        <sz val="8"/>
        <rFont val="Arial"/>
        <family val="2"/>
      </rPr>
      <t>Waterfalls &amp; Cascades of the Great Smoky Mountains</t>
    </r>
    <r>
      <rPr>
        <sz val="8"/>
        <rFont val="Arial"/>
        <family val="2"/>
      </rPr>
      <t>.  Seymour, TN:  Panther Press, 1992.</t>
    </r>
  </si>
  <si>
    <r>
      <t xml:space="preserve">Huheey, James E. and Arthur Stupka.  </t>
    </r>
    <r>
      <rPr>
        <i/>
        <sz val="8"/>
        <rFont val="Arial"/>
        <family val="2"/>
      </rPr>
      <t>Amphibians and Reptiles of Great Smoky Mountains National Park</t>
    </r>
    <r>
      <rPr>
        <sz val="8"/>
        <rFont val="Arial"/>
        <family val="2"/>
      </rPr>
      <t>.  Knoxville, TN:  University of Tennessee Press, 1967.</t>
    </r>
  </si>
  <si>
    <r>
      <t xml:space="preserve">Hutchins, Ross E.  </t>
    </r>
    <r>
      <rPr>
        <i/>
        <sz val="8"/>
        <rFont val="Arial"/>
        <family val="2"/>
      </rPr>
      <t>Hidden Valley of the Smokies: With a Naturalist in the Great Smoky Mountains</t>
    </r>
    <r>
      <rPr>
        <sz val="8"/>
        <rFont val="Arial"/>
        <family val="2"/>
      </rPr>
      <t>.  New York:  Dodd, Mead and Company, 1971.</t>
    </r>
  </si>
  <si>
    <r>
      <t xml:space="preserve">Hutson, Robert W. et al.  </t>
    </r>
    <r>
      <rPr>
        <i/>
        <sz val="8"/>
        <rFont val="Arial"/>
        <family val="2"/>
      </rPr>
      <t>Great Smoky Mountains Wildflowers</t>
    </r>
    <r>
      <rPr>
        <sz val="8"/>
        <rFont val="Arial"/>
        <family val="2"/>
      </rPr>
      <t>.  Northbrook, IL:  Windy Pines Publishing, 1995.</t>
    </r>
  </si>
  <si>
    <r>
      <t xml:space="preserve">Jolley, Harley E.  </t>
    </r>
    <r>
      <rPr>
        <i/>
        <sz val="8"/>
        <rFont val="Arial"/>
        <family val="2"/>
      </rPr>
      <t>"That Magnificent Army of Youth and Peace:" The Civilian Conservation Corps in North Carolina, 1933-1944</t>
    </r>
    <r>
      <rPr>
        <sz val="8"/>
        <rFont val="Arial"/>
        <family val="2"/>
      </rPr>
      <t xml:space="preserve">.  </t>
    </r>
  </si>
  <si>
    <t>Raleigh, NC:  Office of Archives and History, North Carolina Department of Cultural Resources, 2007.</t>
  </si>
  <si>
    <r>
      <t xml:space="preserve">Kephart, Horace. </t>
    </r>
    <r>
      <rPr>
        <i/>
        <sz val="8"/>
        <rFont val="Arial"/>
        <family val="2"/>
      </rPr>
      <t>Our Southern Highlanders</t>
    </r>
    <r>
      <rPr>
        <b/>
        <i/>
        <sz val="8"/>
        <rFont val="Arial"/>
        <family val="2"/>
      </rPr>
      <t xml:space="preserve">. </t>
    </r>
    <r>
      <rPr>
        <sz val="8"/>
        <rFont val="Arial"/>
        <family val="2"/>
      </rPr>
      <t>Knoxville: University of Tennessee Press, 1976.</t>
    </r>
  </si>
  <si>
    <r>
      <t>Our Southern Highlanders</t>
    </r>
    <r>
      <rPr>
        <sz val="8"/>
        <rFont val="Arial"/>
        <family val="2"/>
      </rPr>
      <t>.  New York:  Macmillan, 1922.</t>
    </r>
  </si>
  <si>
    <r>
      <t xml:space="preserve">Lillard, David Edwin.  </t>
    </r>
    <r>
      <rPr>
        <i/>
        <sz val="8"/>
        <rFont val="Arial"/>
        <family val="2"/>
      </rPr>
      <t>Appalachian Trail Names: Origins of Place Names Along the AT</t>
    </r>
    <r>
      <rPr>
        <sz val="8"/>
        <rFont val="Arial"/>
        <family val="2"/>
      </rPr>
      <t>.  Mechanicsburg, PA:  Stackpole Books, 2002.</t>
    </r>
  </si>
  <si>
    <r>
      <t xml:space="preserve">Linzey, Alicia V. and Donald W.  </t>
    </r>
    <r>
      <rPr>
        <i/>
        <sz val="8"/>
        <rFont val="Arial"/>
        <family val="2"/>
      </rPr>
      <t>Mammals of Great Smoky Mountains National Park</t>
    </r>
    <r>
      <rPr>
        <sz val="8"/>
        <rFont val="Arial"/>
        <family val="2"/>
      </rPr>
      <t>.  Knoxville, TN:  University of Tennessee Press, 1971.</t>
    </r>
  </si>
  <si>
    <r>
      <t xml:space="preserve">Mason, Robert L. </t>
    </r>
    <r>
      <rPr>
        <i/>
        <sz val="8"/>
        <rFont val="Arial"/>
        <family val="2"/>
      </rPr>
      <t>The Lure of the Great Smokies</t>
    </r>
    <r>
      <rPr>
        <sz val="8"/>
        <rFont val="Arial"/>
        <family val="2"/>
      </rPr>
      <t>, 1927</t>
    </r>
  </si>
  <si>
    <r>
      <t xml:space="preserve">McCoy, George W.  </t>
    </r>
    <r>
      <rPr>
        <i/>
        <sz val="8"/>
        <rFont val="Arial"/>
        <family val="2"/>
      </rPr>
      <t>Guide to the Great Smoky Mountains National Park</t>
    </r>
    <r>
      <rPr>
        <sz val="8"/>
        <rFont val="Arial"/>
        <family val="2"/>
      </rPr>
      <t>.  Asheville, NC:  Inland Press, 1935.</t>
    </r>
  </si>
  <si>
    <r>
      <t xml:space="preserve">McDaniel, Lynda.  </t>
    </r>
    <r>
      <rPr>
        <i/>
        <sz val="8"/>
        <rFont val="Arial"/>
        <family val="2"/>
      </rPr>
      <t>Highroad Guide to the North Carolina Mountains</t>
    </r>
    <r>
      <rPr>
        <sz val="8"/>
        <rFont val="Arial"/>
        <family val="2"/>
      </rPr>
      <t>.  Atlanta, GA:  Longstreet Press, 1998.</t>
    </r>
  </si>
  <si>
    <r>
      <t xml:space="preserve">McNeil, W. K. (Editor). </t>
    </r>
    <r>
      <rPr>
        <i/>
        <sz val="8"/>
        <rFont val="Arial"/>
        <family val="2"/>
      </rPr>
      <t xml:space="preserve"> Appalachian Images in Folk and Popular Culture</t>
    </r>
    <r>
      <rPr>
        <sz val="8"/>
        <rFont val="Arial"/>
        <family val="2"/>
      </rPr>
      <t>.  Knoxville, TN:  University of Tennessee Press, 1995.</t>
    </r>
  </si>
  <si>
    <r>
      <t xml:space="preserve">Madden, Robert R. and Jones, T. Russell.  </t>
    </r>
    <r>
      <rPr>
        <i/>
        <sz val="8"/>
        <rFont val="Arial"/>
        <family val="2"/>
      </rPr>
      <t>Mountain Home: The Walker Family Farmstead</t>
    </r>
    <r>
      <rPr>
        <sz val="8"/>
        <rFont val="Arial"/>
        <family val="2"/>
      </rPr>
      <t>.  Washington, D.C.:  Department of the Interior, 1977.</t>
    </r>
  </si>
  <si>
    <r>
      <t xml:space="preserve">Manning, Ross and Jamieson, Sondra. </t>
    </r>
    <r>
      <rPr>
        <i/>
        <sz val="8"/>
        <rFont val="Arial"/>
        <family val="2"/>
      </rPr>
      <t>The Best of the Great Smoky Mountains National Park: A Hiker's Guide to Trails and Attractions</t>
    </r>
    <r>
      <rPr>
        <sz val="8"/>
        <rFont val="Arial"/>
        <family val="2"/>
      </rPr>
      <t>. Norris, TN: Mountain Laurel Place, 1991.</t>
    </r>
  </si>
  <si>
    <r>
      <t xml:space="preserve">Marshal, Ian. </t>
    </r>
    <r>
      <rPr>
        <i/>
        <sz val="8"/>
        <rFont val="Arial"/>
        <family val="2"/>
      </rPr>
      <t>Story Line: Exploring the Literature of the Appalachian Trail</t>
    </r>
    <r>
      <rPr>
        <sz val="8"/>
        <rFont val="Arial"/>
        <family val="2"/>
      </rPr>
      <t>. Charlottesville, VA: University of Virginia Press, 1998.</t>
    </r>
  </si>
  <si>
    <r>
      <t xml:space="preserve">Medford, W. Clark. </t>
    </r>
    <r>
      <rPr>
        <i/>
        <sz val="8"/>
        <rFont val="Arial"/>
        <family val="2"/>
      </rPr>
      <t>The Middle History of Haywood County</t>
    </r>
    <r>
      <rPr>
        <sz val="8"/>
        <rFont val="Arial"/>
        <family val="2"/>
      </rPr>
      <t>. Waynesville, NC: Privately printed for the author, 1968.</t>
    </r>
  </si>
  <si>
    <r>
      <t>The Early History of Haywood County</t>
    </r>
    <r>
      <rPr>
        <sz val="8"/>
        <rFont val="Arial"/>
        <family val="2"/>
      </rPr>
      <t>. Asheville, NC: Miller Printing Company, 1961.</t>
    </r>
  </si>
  <si>
    <r>
      <t xml:space="preserve">Middleton, Harry. </t>
    </r>
    <r>
      <rPr>
        <i/>
        <sz val="8"/>
        <rFont val="Arial"/>
        <family val="2"/>
      </rPr>
      <t>On the Spine of Time</t>
    </r>
    <r>
      <rPr>
        <sz val="8"/>
        <rFont val="Arial"/>
        <family val="2"/>
      </rPr>
      <t>, date?</t>
    </r>
  </si>
  <si>
    <t>Molloy, Johnny. Trail by Trail: Backpacking in the Smoky Mountains. Knoxville, TN: University of Tennessee Press, 1996.</t>
  </si>
  <si>
    <t>Montgomery, Michael B. and Joseph S. Hall. Dictionary of Smoky Mountain English. Knoxville, TN: University of Tennessee Press, 2004.</t>
  </si>
  <si>
    <r>
      <t>Mooney, James.</t>
    </r>
    <r>
      <rPr>
        <i/>
        <sz val="8"/>
        <rFont val="Arial"/>
        <family val="2"/>
      </rPr>
      <t xml:space="preserve"> Myths of the Cherokee and Sacred Formulas of the Cherokees</t>
    </r>
    <r>
      <rPr>
        <sz val="8"/>
        <rFont val="Arial"/>
        <family val="2"/>
      </rPr>
      <t>. Nashville: Charles and Randy Elder Publishing, 1982.</t>
    </r>
  </si>
  <si>
    <r>
      <t xml:space="preserve">Morley, Margaret W. </t>
    </r>
    <r>
      <rPr>
        <i/>
        <sz val="8"/>
        <rFont val="Arial"/>
        <family val="2"/>
      </rPr>
      <t>The Carolina Mountains</t>
    </r>
    <r>
      <rPr>
        <sz val="8"/>
        <rFont val="Arial"/>
        <family val="2"/>
      </rPr>
      <t>. Boston and New York: Houghton Mifflin, 1913. (chapter on the Smokies)</t>
    </r>
  </si>
  <si>
    <r>
      <t xml:space="preserve">Morrison, Mark. </t>
    </r>
    <r>
      <rPr>
        <i/>
        <sz val="8"/>
        <rFont val="Arial"/>
        <family val="2"/>
      </rPr>
      <t>Waterfall Walks and Drives in the Great Smoky Mountains and the Western Carolinas</t>
    </r>
    <r>
      <rPr>
        <sz val="8"/>
        <rFont val="Arial"/>
        <family val="2"/>
      </rPr>
      <t>. Douglasville, GA: H. F. Publishing, 1999.</t>
    </r>
  </si>
  <si>
    <r>
      <t xml:space="preserve">National Park Service. </t>
    </r>
    <r>
      <rPr>
        <i/>
        <sz val="8"/>
        <rFont val="Arial"/>
        <family val="2"/>
      </rPr>
      <t>Great Smoky Mountains</t>
    </r>
    <r>
      <rPr>
        <sz val="8"/>
        <rFont val="Arial"/>
        <family val="2"/>
      </rPr>
      <t xml:space="preserve"> (Handbook 112 in the National Park Handbook series). Washington, DC: Dept. of the Interior, 1981.</t>
    </r>
  </si>
  <si>
    <r>
      <t>North Carolina Atlas &amp; Gazetter</t>
    </r>
    <r>
      <rPr>
        <sz val="8"/>
        <rFont val="Arial"/>
        <family val="2"/>
      </rPr>
      <t>. Freeport, Maine: Delorme Mapping, 1992.</t>
    </r>
  </si>
  <si>
    <r>
      <t xml:space="preserve">Oakley, Wiley. </t>
    </r>
    <r>
      <rPr>
        <i/>
        <sz val="8"/>
        <rFont val="Arial"/>
        <family val="2"/>
      </rPr>
      <t>Rememberin' the Roamin' Man of the Mountains</t>
    </r>
    <r>
      <rPr>
        <sz val="8"/>
        <rFont val="Arial"/>
        <family val="2"/>
      </rPr>
      <t>. Compiled by Harvey Oakley. Gatlinburg, TN: Oakley Books, no date (circa 1985).</t>
    </r>
  </si>
  <si>
    <r>
      <t>Roamin' and Restin' with the Roamin' Man of the Smoky Mountains</t>
    </r>
    <r>
      <rPr>
        <sz val="8"/>
        <rFont val="Arial"/>
        <family val="2"/>
      </rPr>
      <t>. Gatlinburg, TN: Oakley Books, no date (circa 1986).</t>
    </r>
  </si>
  <si>
    <r>
      <t>Restin' with the Roamin' Man of the Smoky Mountains</t>
    </r>
    <r>
      <rPr>
        <sz val="8"/>
        <rFont val="Arial"/>
        <family val="2"/>
      </rPr>
      <t>. Gatlinburg, TN: The Mountain Press, 1947.</t>
    </r>
  </si>
  <si>
    <r>
      <t>Roamin' with the Roamin' Man of the Smoky Mountains</t>
    </r>
    <r>
      <rPr>
        <sz val="8"/>
        <rFont val="Arial"/>
        <family val="2"/>
      </rPr>
      <t>. Gatlinburg, TN: The Little Pigeon Press, 1940.</t>
    </r>
  </si>
  <si>
    <r>
      <t xml:space="preserve">Peattie, Roderick (Editor). </t>
    </r>
    <r>
      <rPr>
        <i/>
        <sz val="8"/>
        <rFont val="Arial"/>
        <family val="2"/>
      </rPr>
      <t>The Great Smokies and the Blue Ridge</t>
    </r>
    <r>
      <rPr>
        <sz val="8"/>
        <rFont val="Arial"/>
        <family val="2"/>
      </rPr>
      <t>. NY: Vangard Press, 1941.</t>
    </r>
  </si>
  <si>
    <r>
      <t xml:space="preserve">Pierce, Daniel S. </t>
    </r>
    <r>
      <rPr>
        <i/>
        <sz val="8"/>
        <rFont val="Arial"/>
        <family val="2"/>
      </rPr>
      <t>The Great Smokies: From Natural Habitat to National Park</t>
    </r>
    <r>
      <rPr>
        <sz val="8"/>
        <rFont val="Arial"/>
        <family val="2"/>
      </rPr>
      <t>. Knoxville, TN: University of Tennessee Press, 2000.</t>
    </r>
  </si>
  <si>
    <r>
      <t xml:space="preserve">Plott, Bob. </t>
    </r>
    <r>
      <rPr>
        <i/>
        <sz val="8"/>
        <rFont val="Arial"/>
        <family val="2"/>
      </rPr>
      <t>A History of Hunting in the Great Smoky Mountains</t>
    </r>
    <r>
      <rPr>
        <sz val="8"/>
        <rFont val="Arial"/>
        <family val="2"/>
      </rPr>
      <t>. Charleston, SC: The History Press, 2008.</t>
    </r>
  </si>
  <si>
    <r>
      <t xml:space="preserve">Powell, William S. </t>
    </r>
    <r>
      <rPr>
        <i/>
        <sz val="8"/>
        <rFont val="Arial"/>
        <family val="2"/>
      </rPr>
      <t>The North Carolina Gazetter: A Dictionary of Tar Heel Places</t>
    </r>
    <r>
      <rPr>
        <sz val="8"/>
        <rFont val="Arial"/>
        <family val="2"/>
      </rPr>
      <t>. Chapel Hill, NC: University of North Carolina Press, 1968.</t>
    </r>
  </si>
  <si>
    <r>
      <t xml:space="preserve">Powers, Elizabeth, with Mark Hannah. </t>
    </r>
    <r>
      <rPr>
        <i/>
        <sz val="8"/>
        <rFont val="Arial"/>
        <family val="2"/>
      </rPr>
      <t>Cataloochee, Lost Settlement of the Smokies</t>
    </r>
    <r>
      <rPr>
        <sz val="8"/>
        <rFont val="Arial"/>
        <family val="2"/>
      </rPr>
      <t>. Charleston, SC: Powers-Hannah, 1982.</t>
    </r>
  </si>
  <si>
    <r>
      <t xml:space="preserve">Rehder, John R. </t>
    </r>
    <r>
      <rPr>
        <i/>
        <sz val="8"/>
        <rFont val="Arial"/>
        <family val="2"/>
      </rPr>
      <t>Appalachian Folkways</t>
    </r>
    <r>
      <rPr>
        <sz val="8"/>
        <rFont val="Arial"/>
        <family val="2"/>
      </rPr>
      <t>. Baltimore, MD: Johns Hopkins University Press, 2004.</t>
    </r>
  </si>
  <si>
    <r>
      <t xml:space="preserve">Roberson, Lee. </t>
    </r>
    <r>
      <rPr>
        <i/>
        <sz val="8"/>
        <rFont val="Arial"/>
        <family val="2"/>
      </rPr>
      <t>Sins of the National Park Service in the Great Smokies</t>
    </r>
    <r>
      <rPr>
        <sz val="8"/>
        <rFont val="Arial"/>
        <family val="2"/>
      </rPr>
      <t>. Townsend, TN: Privately printed for the author, 2007.</t>
    </r>
  </si>
  <si>
    <r>
      <t xml:space="preserve">Schmidt, Ronald G. and Hooks, William S. </t>
    </r>
    <r>
      <rPr>
        <i/>
        <sz val="8"/>
        <rFont val="Arial"/>
        <family val="2"/>
      </rPr>
      <t>Whistle Over the Mountain: Timber, Tracks &amp; Trails in the Tennessee Smokies</t>
    </r>
    <r>
      <rPr>
        <sz val="8"/>
        <rFont val="Arial"/>
        <family val="2"/>
      </rPr>
      <t>. Yellow Springs, OH: Graphicon Press, 1994.</t>
    </r>
  </si>
  <si>
    <r>
      <t xml:space="preserve">Span, Jerry. </t>
    </r>
    <r>
      <rPr>
        <i/>
        <sz val="8"/>
        <rFont val="Arial"/>
        <family val="2"/>
      </rPr>
      <t>Twentymile Area of the Smokies</t>
    </r>
    <r>
      <rPr>
        <sz val="8"/>
        <rFont val="Arial"/>
        <family val="2"/>
      </rPr>
      <t>. Fontana Dam, NC: Bardin &amp; Marsee Publishing, 2008.</t>
    </r>
  </si>
  <si>
    <r>
      <t xml:space="preserve">Strutin, Michael. </t>
    </r>
    <r>
      <rPr>
        <i/>
        <sz val="8"/>
        <rFont val="Arial"/>
        <family val="2"/>
      </rPr>
      <t>History Hikes of the Smokies</t>
    </r>
    <r>
      <rPr>
        <sz val="8"/>
        <rFont val="Arial"/>
        <family val="2"/>
      </rPr>
      <t>. Gatlinburg, TN: Great Smoky Mountains Press, 2003.</t>
    </r>
  </si>
  <si>
    <r>
      <t xml:space="preserve">Swain County Genealogical and Historical Society. </t>
    </r>
    <r>
      <rPr>
        <i/>
        <sz val="8"/>
        <rFont val="Arial"/>
        <family val="2"/>
      </rPr>
      <t>The Cemeteries of Swain County, North Carolina</t>
    </r>
    <r>
      <rPr>
        <sz val="8"/>
        <rFont val="Arial"/>
        <family val="2"/>
      </rPr>
      <t>. Bryson City, NC: Swain County Genealogical and Historical Society, 2000.</t>
    </r>
  </si>
  <si>
    <r>
      <t xml:space="preserve">Tennessee Valley Authority. </t>
    </r>
    <r>
      <rPr>
        <i/>
        <sz val="8"/>
        <rFont val="Arial"/>
        <family val="2"/>
      </rPr>
      <t>The Fontana Project</t>
    </r>
    <r>
      <rPr>
        <sz val="8"/>
        <rFont val="Arial"/>
        <family val="2"/>
      </rPr>
      <t>. Washington, DC: Government Printing Office, 1950.</t>
    </r>
  </si>
  <si>
    <r>
      <t xml:space="preserve">Thornborough, Laura. </t>
    </r>
    <r>
      <rPr>
        <i/>
        <sz val="8"/>
        <rFont val="Arial"/>
        <family val="2"/>
      </rPr>
      <t>The Great Smoky Mountains</t>
    </r>
    <r>
      <rPr>
        <sz val="8"/>
        <rFont val="Arial"/>
        <family val="2"/>
      </rPr>
      <t>. NY: Thomas Y. Crowell, 1937.</t>
    </r>
  </si>
  <si>
    <r>
      <t xml:space="preserve">Trout, Ed. </t>
    </r>
    <r>
      <rPr>
        <i/>
        <sz val="8"/>
        <rFont val="Arial"/>
        <family val="2"/>
      </rPr>
      <t>Historic Buildings of the Smokies</t>
    </r>
    <r>
      <rPr>
        <sz val="8"/>
        <rFont val="Arial"/>
        <family val="2"/>
      </rPr>
      <t>. Gatlinburg, TN: Great Smoky Mountains Natural History Association, 1995.</t>
    </r>
  </si>
  <si>
    <r>
      <t xml:space="preserve">Venable, Sam. </t>
    </r>
    <r>
      <rPr>
        <i/>
        <sz val="8"/>
        <rFont val="Arial"/>
        <family val="2"/>
      </rPr>
      <t>From Ridgetops to Riverbottoms: A Celebration of the Outdoor Life in Tennessee</t>
    </r>
    <r>
      <rPr>
        <sz val="8"/>
        <rFont val="Arial"/>
        <family val="2"/>
      </rPr>
      <t>. Knoxville, TN: University of Tennessee Press, 1995.</t>
    </r>
  </si>
  <si>
    <r>
      <t xml:space="preserve">Webb, Janet Threlkeld. </t>
    </r>
    <r>
      <rPr>
        <i/>
        <sz val="8"/>
        <rFont val="Arial"/>
        <family val="2"/>
      </rPr>
      <t>Hawywood County: A Brief History</t>
    </r>
    <r>
      <rPr>
        <sz val="8"/>
        <rFont val="Arial"/>
        <family val="2"/>
      </rPr>
      <t>. Charleston, SC: The History Press, 2006.</t>
    </r>
  </si>
  <si>
    <r>
      <t xml:space="preserve">Wiggonton, Elliot. </t>
    </r>
    <r>
      <rPr>
        <i/>
        <sz val="8"/>
        <rFont val="Arial"/>
        <family val="2"/>
      </rPr>
      <t>Foxfire Five</t>
    </r>
    <r>
      <rPr>
        <sz val="8"/>
        <rFont val="Arial"/>
        <family val="2"/>
      </rPr>
      <t>. Garden City, NY: Anchor Books, 1979.</t>
    </r>
  </si>
  <si>
    <r>
      <t>Williams, Cratis D. "</t>
    </r>
    <r>
      <rPr>
        <i/>
        <sz val="8"/>
        <rFont val="Arial"/>
        <family val="2"/>
      </rPr>
      <t>The Southern Mountaineer in Fact and Fiction</t>
    </r>
    <r>
      <rPr>
        <sz val="8"/>
        <rFont val="Arial"/>
        <family val="2"/>
      </rPr>
      <t>." Ph. D. dissertation, New York Unicersity, 1961.</t>
    </r>
  </si>
  <si>
    <r>
      <t xml:space="preserve">Williams, John Alexander. </t>
    </r>
    <r>
      <rPr>
        <i/>
        <sz val="8"/>
        <rFont val="Arial"/>
        <family val="2"/>
      </rPr>
      <t>Appalachia: A History</t>
    </r>
    <r>
      <rPr>
        <sz val="8"/>
        <rFont val="Arial"/>
        <family val="2"/>
      </rPr>
      <t>. Chapel Hill, NC: University of North Carolina Press, 2002.</t>
    </r>
  </si>
  <si>
    <r>
      <t xml:space="preserve">Wise, Kenneth. </t>
    </r>
    <r>
      <rPr>
        <i/>
        <sz val="8"/>
        <rFont val="Arial"/>
        <family val="2"/>
      </rPr>
      <t>Hiking Trails of the Great Smokies</t>
    </r>
    <r>
      <rPr>
        <sz val="8"/>
        <rFont val="Arial"/>
        <family val="2"/>
      </rPr>
      <t>, Knoxville, TN: University of Tennessee Press, 1996.</t>
    </r>
  </si>
  <si>
    <r>
      <t xml:space="preserve">Zeigler, Wilbur G. and Grosscup, Ben S. </t>
    </r>
    <r>
      <rPr>
        <i/>
        <sz val="8"/>
        <rFont val="Arial"/>
        <family val="2"/>
      </rPr>
      <t xml:space="preserve">The Heart of the Alleghanies; or Western North Carolina: </t>
    </r>
  </si>
  <si>
    <t>Comprising Its Topography, History, Resources, People, Narratives, Incidents, and Pictures of Travel Adventures in Hunting and Fishing, 1883</t>
  </si>
  <si>
    <t xml:space="preserve"> (chapter With Rod and Line focusing on specks with a slender birch cut from the bank of the stream or fly rod and wet flies)</t>
  </si>
  <si>
    <t>The following articles and other materials related to the Fly Fishing in the Southern Appalachians:</t>
  </si>
  <si>
    <r>
      <t xml:space="preserve">Brill, David. "Fishing the Horseshoe," </t>
    </r>
    <r>
      <rPr>
        <i/>
        <sz val="8"/>
        <rFont val="Arial"/>
        <family val="2"/>
      </rPr>
      <t>Smokies Life</t>
    </r>
    <r>
      <rPr>
        <sz val="8"/>
        <rFont val="Arial"/>
        <family val="2"/>
      </rPr>
      <t>, Volume 2, No. 1, 2008.</t>
    </r>
  </si>
  <si>
    <t xml:space="preserve">Burrows, Robert, Jr. "A Biological Survey of Streams in the Great Smoky Mountains National Park." Washington, DC: U.S. Dept. of Commerce, Bureau of Fisheries, </t>
  </si>
  <si>
    <t>1935, pp 30. (mimeographed)</t>
  </si>
  <si>
    <r>
      <t xml:space="preserve">Casada, Jim. "Caught By the Gospel Hook," </t>
    </r>
    <r>
      <rPr>
        <i/>
        <sz val="8"/>
        <rFont val="Arial"/>
        <family val="2"/>
      </rPr>
      <t>Wildlife in North Carolina</t>
    </r>
    <r>
      <rPr>
        <sz val="8"/>
        <rFont val="Arial"/>
        <family val="2"/>
      </rPr>
      <t>, May 1995.</t>
    </r>
  </si>
  <si>
    <r>
      <t xml:space="preserve">"Deep Creek: A Storied Southern Water," </t>
    </r>
    <r>
      <rPr>
        <i/>
        <sz val="8"/>
        <rFont val="Arial"/>
        <family val="2"/>
      </rPr>
      <t>TroutSouth</t>
    </r>
    <r>
      <rPr>
        <sz val="8"/>
        <rFont val="Arial"/>
        <family val="2"/>
      </rPr>
      <t>, Summer 1997.</t>
    </r>
  </si>
  <si>
    <t>"A Glimpse at Southern Mountain Trout Literature," TroutSouth, Fall, 1995</t>
  </si>
  <si>
    <r>
      <t xml:space="preserve">"The Incomparable Mark Cathey," </t>
    </r>
    <r>
      <rPr>
        <i/>
        <sz val="8"/>
        <rFont val="Arial"/>
        <family val="2"/>
      </rPr>
      <t>North Carolina Game &amp; Fish</t>
    </r>
    <r>
      <rPr>
        <sz val="8"/>
        <rFont val="Arial"/>
        <family val="2"/>
      </rPr>
      <t>, December, 1992, pp 28-31, 60-61.</t>
    </r>
  </si>
  <si>
    <r>
      <t xml:space="preserve">"Marty Maxwell: Master of Tar Heel Trout, " </t>
    </r>
    <r>
      <rPr>
        <i/>
        <sz val="8"/>
        <rFont val="Arial"/>
        <family val="2"/>
      </rPr>
      <t>North Carolina Game &amp; Fish</t>
    </r>
    <r>
      <rPr>
        <sz val="8"/>
        <rFont val="Arial"/>
        <family val="2"/>
      </rPr>
      <t>, June, 1993, pp 28-31, 60-61.</t>
    </r>
  </si>
  <si>
    <r>
      <t xml:space="preserve">"Profiles of North Carolina angling Greats: Frank Young, Son of the Smokies," </t>
    </r>
    <r>
      <rPr>
        <i/>
        <sz val="8"/>
        <rFont val="Arial"/>
        <family val="2"/>
      </rPr>
      <t>The Flyline</t>
    </r>
    <r>
      <rPr>
        <sz val="8"/>
        <rFont val="Arial"/>
        <family val="2"/>
      </rPr>
      <t>, Spring, 1988, pp. 25-26.</t>
    </r>
  </si>
  <si>
    <r>
      <t xml:space="preserve">"The Smokies: Angler's Backside of heaven," </t>
    </r>
    <r>
      <rPr>
        <i/>
        <sz val="8"/>
        <rFont val="Arial"/>
        <family val="2"/>
      </rPr>
      <t>The Flyfisher</t>
    </r>
    <r>
      <rPr>
        <sz val="8"/>
        <rFont val="Arial"/>
        <family val="2"/>
      </rPr>
      <t>, Winter, 1988, pp. 20-23.</t>
    </r>
  </si>
  <si>
    <r>
      <t xml:space="preserve">"Southern Trouting: Wading in the Footsteps of a Rich Tradition, " </t>
    </r>
    <r>
      <rPr>
        <i/>
        <sz val="8"/>
        <rFont val="Arial"/>
        <family val="2"/>
      </rPr>
      <t>TroutSouth</t>
    </r>
    <r>
      <rPr>
        <sz val="8"/>
        <rFont val="Arial"/>
        <family val="2"/>
      </rPr>
      <t>, Fall, 1995. pp. 1-2.</t>
    </r>
  </si>
  <si>
    <r>
      <t xml:space="preserve">Clodfelter, Wayne. </t>
    </r>
    <r>
      <rPr>
        <i/>
        <sz val="8"/>
        <rFont val="Arial"/>
        <family val="2"/>
      </rPr>
      <t>Trout, NC</t>
    </r>
    <r>
      <rPr>
        <sz val="8"/>
        <rFont val="Arial"/>
        <family val="2"/>
      </rPr>
      <t xml:space="preserve"> (newsletter). Greensboro, NC: self-published, 1993-199x.</t>
    </r>
  </si>
  <si>
    <r>
      <t xml:space="preserve">Cole, David. "A Social History of Forney's Creek, North Carolina," </t>
    </r>
    <r>
      <rPr>
        <i/>
        <sz val="8"/>
        <rFont val="Arial"/>
        <family val="2"/>
      </rPr>
      <t>The Bone Rattler</t>
    </r>
    <r>
      <rPr>
        <sz val="8"/>
        <rFont val="Arial"/>
        <family val="2"/>
      </rPr>
      <t>, Volume 12, No. 3, 1996, pp. 59-71.</t>
    </r>
  </si>
  <si>
    <r>
      <t xml:space="preserve">Doty, John (Editor). </t>
    </r>
    <r>
      <rPr>
        <i/>
        <sz val="8"/>
        <rFont val="Arial"/>
        <family val="2"/>
      </rPr>
      <t>TroutSouth</t>
    </r>
    <r>
      <rPr>
        <sz val="8"/>
        <rFont val="Arial"/>
        <family val="2"/>
      </rPr>
      <t xml:space="preserve"> (quarterly publication), 1995-199x.</t>
    </r>
  </si>
  <si>
    <r>
      <t xml:space="preserve">King, W. "Notes on the Distribution of native Speckled and Rainbow Trout in the Streams at Great Smoky mountains National Park, " </t>
    </r>
    <r>
      <rPr>
        <i/>
        <sz val="8"/>
        <rFont val="Arial"/>
        <family val="2"/>
      </rPr>
      <t>Journal of the Tennessee Academy of Science</t>
    </r>
    <r>
      <rPr>
        <sz val="8"/>
        <rFont val="Arial"/>
        <family val="2"/>
      </rPr>
      <t xml:space="preserve">, </t>
    </r>
  </si>
  <si>
    <t>Volume 12, 1937, pp. 351-361.</t>
  </si>
  <si>
    <r>
      <t xml:space="preserve">"A Program for the management of Fish Resources in Great Smoky Mountains national Park," </t>
    </r>
    <r>
      <rPr>
        <i/>
        <sz val="8"/>
        <rFont val="Arial"/>
        <family val="2"/>
      </rPr>
      <t>Transactions of the American Fisheries Society</t>
    </r>
    <r>
      <rPr>
        <sz val="8"/>
        <rFont val="Arial"/>
        <family val="2"/>
      </rPr>
      <t>, Volume 68, 1938, pp. 86-95.</t>
    </r>
  </si>
  <si>
    <r>
      <t xml:space="preserve">"Trout Management Studies at Great Smoky Mountains national Park,", </t>
    </r>
    <r>
      <rPr>
        <i/>
        <sz val="8"/>
        <rFont val="Arial"/>
        <family val="2"/>
      </rPr>
      <t>Journal of Wildlife Management</t>
    </r>
    <r>
      <rPr>
        <sz val="8"/>
        <rFont val="Arial"/>
        <family val="2"/>
      </rPr>
      <t>, Volume 6, 1942. pp. 147-161.</t>
    </r>
  </si>
  <si>
    <r>
      <t xml:space="preserve">Kirk, Donald W. "The Great Smoky Mountains: Heartland of Dixie's Fly Fishing Heritage," </t>
    </r>
    <r>
      <rPr>
        <i/>
        <sz val="8"/>
        <rFont val="Arial"/>
        <family val="2"/>
      </rPr>
      <t>Fly Fishing Heritage</t>
    </r>
    <r>
      <rPr>
        <sz val="8"/>
        <rFont val="Arial"/>
        <family val="2"/>
      </rPr>
      <t>, Volume 1, No. 4, Winter, 1987, pp. 5-10.</t>
    </r>
  </si>
  <si>
    <r>
      <t xml:space="preserve">Kulp, Matt A and Moore, Steve. "A Case History in Fishing Regulations in Great Smoky Mountains National Park: 1934-2004," </t>
    </r>
    <r>
      <rPr>
        <i/>
        <sz val="8"/>
        <rFont val="Arial"/>
        <family val="2"/>
      </rPr>
      <t>North American Journal of Fisheries Management</t>
    </r>
    <r>
      <rPr>
        <sz val="8"/>
        <rFont val="Arial"/>
        <family val="2"/>
      </rPr>
      <t xml:space="preserve">, </t>
    </r>
  </si>
  <si>
    <t xml:space="preserve">Lennon, Robert E. "Angling on Little Pigeon River, Great Smoky Mountains National Park, 1953." Special Scientific Report - Fisheries No. 121. </t>
  </si>
  <si>
    <t>Washington, DC: U.S. Dept. of Interior, 1954, pp. 27.</t>
  </si>
  <si>
    <t>Lowe, Roger. "Smoky Mountain Fly Patterns." A 135-minute video which offers step-by-step instruction on how to tie 12 traditional Appalachian patterns</t>
  </si>
  <si>
    <t>2005, pp. 510-524.</t>
  </si>
  <si>
    <r>
      <t xml:space="preserve">Oliver, Duane. "Life on Chambers Creek, 1891-1904," </t>
    </r>
    <r>
      <rPr>
        <i/>
        <sz val="8"/>
        <rFont val="Arial"/>
        <family val="2"/>
      </rPr>
      <t>The Bone Rattler</t>
    </r>
    <r>
      <rPr>
        <sz val="8"/>
        <rFont val="Arial"/>
        <family val="2"/>
      </rPr>
      <t>, Volume 18, No. 1, 2002, pp. 40-42.</t>
    </r>
  </si>
  <si>
    <r>
      <t xml:space="preserve">Williams, Dr. Edward Huntington. "The Speckled Trout of the Sapphire Country," (originally published in </t>
    </r>
    <r>
      <rPr>
        <i/>
        <sz val="8"/>
        <rFont val="Arial"/>
        <family val="2"/>
      </rPr>
      <t>Field &amp; Stream</t>
    </r>
    <r>
      <rPr>
        <sz val="8"/>
        <rFont val="Arial"/>
        <family val="2"/>
      </rPr>
      <t xml:space="preserve">, April, 1915, then reprinted in) </t>
    </r>
  </si>
  <si>
    <t>Grey, Hugh and McCloskey, Ross (Editors), Field &amp; Stream Treasury, NY: Henry Holt, 1955, pp. 96-103.</t>
  </si>
  <si>
    <t>Important Internet sites:</t>
  </si>
  <si>
    <t>http://nwis.waterdata.usgs.gov/nwis/sw/</t>
  </si>
  <si>
    <t>Stream Flow Data</t>
  </si>
  <si>
    <t>http://store.usgs.gov</t>
  </si>
  <si>
    <t>Topo Maps</t>
  </si>
  <si>
    <t>http://www.srh.noaa.gov</t>
  </si>
  <si>
    <t>Daily Weather Data</t>
  </si>
  <si>
    <r>
      <t xml:space="preserve">Winston, Nat. </t>
    </r>
    <r>
      <rPr>
        <i/>
        <sz val="8"/>
        <rFont val="Arial"/>
        <family val="2"/>
      </rPr>
      <t>It Hain't The Fishing</t>
    </r>
    <r>
      <rPr>
        <sz val="8"/>
        <rFont val="Arial"/>
        <family val="2"/>
      </rPr>
      <t>.</t>
    </r>
  </si>
  <si>
    <t xml:space="preserve">Biographies, stories and photos of legendary regional and local rod builders display the complexity that draws craftsmen to the both the recreation and the hobby of fly fishing </t>
  </si>
  <si>
    <t>with your own custom made rod. Featured rods of fiberglass, metal, graphite and bamboo in various stages of development and the tools involved.</t>
  </si>
  <si>
    <t>Biographies, stories and photos of legendary regional and local fly tyers provide the creativity and beauty of the art and production of both local original</t>
  </si>
  <si>
    <t>fly patterns as well as fly patterns from other places in the world that have been adopted for use in Southern Appalachia.</t>
  </si>
  <si>
    <t xml:space="preserve">An exhibit reflecting the Southern Appalachian history, operation and promotion of the program designed to help women who have fought the difficult fight against ovarian cancer. </t>
  </si>
  <si>
    <t>Casting for Recovery uses fly casting as a means of providing a social event for the whole person recovery.</t>
  </si>
  <si>
    <t xml:space="preserve">An exhibit reflecting the Southern Appalachian history, operation and promotion of the program designed to help women who have fought the difficult fight against breast cancer. </t>
  </si>
  <si>
    <t>Casting for Recovery uses fly casting as a means of re-activating and strengthening arm movement as well as providing a social event for the whole person recovery.</t>
  </si>
  <si>
    <t xml:space="preserve">Aquatic Insects, Terrestrials, Crustacean and small bait fish all contribute to the nutrition of our mountain gamefish. </t>
  </si>
  <si>
    <t>Actual samples, life cycle pictorials, photos provide an understanding of the variety of foods in their own habitats.</t>
  </si>
  <si>
    <t xml:space="preserve">Trout Unlimited has a new, experimental education program based on a middle school to high school level curriculum. </t>
  </si>
  <si>
    <t xml:space="preserve">The program begins with insect larva supplied by a lab or collected streamside, the students care for and raise the insects into adults as part of learning the science of water quality. </t>
  </si>
  <si>
    <t>The finale of each school semester cycle is the release of the adults to a nearby stream.  The exhibit will serve to replicate a typical school setup as well as promote the program.</t>
  </si>
  <si>
    <t xml:space="preserve">Note: Kathy Stout (www.wildscapes.com) has perfected rasing cased caddis in a laboratory in aerated, cooled and filtered aquarium tanks. </t>
  </si>
  <si>
    <t>She will be a source of "caddis jewelry" for the museum gift shop as well as an advisor/sponsor of the exhibit and student education program.</t>
  </si>
  <si>
    <t xml:space="preserve">There is a unique history of the women that fly fish in the Southern Appalachians. </t>
  </si>
  <si>
    <t>Women anglers that guide, tie flies, run fly shops, form fly fishing clubs and overall contribute equally and in their own way  to the sport of fly fishing.</t>
  </si>
  <si>
    <t>Chester Arnold is donating his entire library of fly fishing related books (approximately 50 books)</t>
  </si>
  <si>
    <r>
      <rPr>
        <b/>
        <sz val="11"/>
        <color theme="1"/>
        <rFont val="Calibri"/>
        <family val="2"/>
        <scheme val="minor"/>
      </rPr>
      <t>Parallel timeline/periods for modern Native American</t>
    </r>
    <r>
      <rPr>
        <sz val="11"/>
        <color theme="1"/>
        <rFont val="Calibri"/>
        <family val="2"/>
        <scheme val="minor"/>
      </rPr>
      <t/>
    </r>
  </si>
  <si>
    <t>(EBCI) for Cherokee area 1700 forward - EBCI fly fishing history (may be other tribal nations included in West Virginia and Virginia areas, etc.)</t>
  </si>
  <si>
    <t xml:space="preserve">Trout Unlimited has a very successful education program based on a middle school to high school level curriculum. </t>
  </si>
  <si>
    <t>The program begins with trout eggs supplied by a hatchery, the students care for and raise the fry as part of learning the science of water quality.</t>
  </si>
  <si>
    <t>The finale of each school year cycle is the release of the fry to a nearby stream. The exhibit will serve to replicate a typical school setup as well as promote the program.</t>
  </si>
  <si>
    <t xml:space="preserve">The exhibit would be a scene where the logging train is on the side of a logged, stumpy  mountain side (stripped and devoid of trees), carrying several cars loaded with logs. </t>
  </si>
  <si>
    <t>Models of a "Skidder" and a "Loader" would present the other major tools utilized.</t>
  </si>
  <si>
    <t xml:space="preserve">Stories and photos of regional and local hatcheries both agencies operated and private. </t>
  </si>
  <si>
    <t>The history of supplementing our streams by stocking, etc. with maps and photos highlighting the machinery behind fishing licenses and keeping up with the demand for fishing.</t>
  </si>
  <si>
    <t>One (or more) Featured Master Fly Tyer(s)</t>
  </si>
  <si>
    <t>One (or more) Featured Master Rod Builder(s)</t>
  </si>
  <si>
    <t>Women on the Fly Exhibit</t>
  </si>
  <si>
    <t>803 684 4861</t>
  </si>
  <si>
    <t>Glen Mortensen</t>
  </si>
  <si>
    <t>Eric Mortensen</t>
  </si>
  <si>
    <t>"S. Appalachian Tyers"</t>
  </si>
  <si>
    <t>"Master Fly Tyers"</t>
  </si>
  <si>
    <t>"Master Rod Builders"</t>
  </si>
  <si>
    <t>Chester Arnold</t>
  </si>
  <si>
    <t>Glenn Mortensen</t>
  </si>
  <si>
    <t>Storyboard: Begin with an angler casting a dry fly and catching a fish. Give the what and why of fly fishing. Present multiple scenes of streams and anglers fly fishing. Leave with a catching scene.</t>
  </si>
  <si>
    <t>Reba Brinkman</t>
  </si>
  <si>
    <t>"Squeak" Smith or a guide</t>
  </si>
  <si>
    <t>PROMOTER</t>
  </si>
  <si>
    <t>Lowe's 101 SMFs</t>
  </si>
  <si>
    <t>"Sqeuak" Smith has 5-6 rods and reels to donate. Richard Griggs has some rods and reels to donate.</t>
  </si>
  <si>
    <t>Unique items used by anglers</t>
  </si>
  <si>
    <r>
      <rPr>
        <b/>
        <sz val="8"/>
        <color theme="1"/>
        <rFont val="Calibri"/>
        <family val="2"/>
        <scheme val="minor"/>
      </rPr>
      <t>Mounts (materials):</t>
    </r>
    <r>
      <rPr>
        <sz val="8"/>
        <color theme="1"/>
        <rFont val="Calibri"/>
        <family val="2"/>
        <scheme val="minor"/>
      </rPr>
      <t xml:space="preserve"> Flicker, Ringneck Pheasant, Grouse, Mallard, Rooster, Squirrel, Rabbit, Otter, Opossum, Bucktail "Butt", Fox, etc.</t>
    </r>
  </si>
  <si>
    <t>Rainbow trout already at museum. Chester arnold will donate a Brook trout from Armstrong Creek. Phill Bracewell's estate has numerous mounts.</t>
  </si>
  <si>
    <t>The following back issues of magazines related to the Fly Fishing in the Southern Appalachians:</t>
  </si>
  <si>
    <t>Fly Fisherman</t>
  </si>
  <si>
    <t>Fly Tyer</t>
  </si>
  <si>
    <t>Rod &amp; Reel</t>
  </si>
  <si>
    <t>Eastern Fly Fishing</t>
  </si>
  <si>
    <t>State Agency issues with "fly fishing articles"</t>
  </si>
  <si>
    <t>American Angler</t>
  </si>
  <si>
    <t>One or more 10-16 foot (e.g. 24-48"w x 4-6"d x 6-12') acrylic cases with spaced rod holder mounts will be required initially. Horizontal Mounting.</t>
  </si>
  <si>
    <t>OWNER/USER</t>
  </si>
  <si>
    <t>Periods: Pre-Logging (early-1800s or prior), Logging (1880s to early 1930s), Post-Logging restorations (late-1930s to 1970s) and Modern (1980s forward).</t>
  </si>
  <si>
    <t>One or more 4 foot (e.g. 24-48"w x 6"d x2- 4') acrylic cases with group dividers will be required initially. All reels will be numbered and associated to a kiosk legend.</t>
  </si>
  <si>
    <t xml:space="preserve">One or more 6 foot (e.g. 24"w x 24"d x 42-48"h) acrylic cases with adjustable, moveable shelving will be required initially. </t>
  </si>
  <si>
    <t xml:space="preserve">Multiple (e.g. 24-30"w x 24-30"d x 42-60"h) acrylic cases with adjustable, moveable shelving will be required initially. </t>
  </si>
  <si>
    <t>USFS, USF&amp;W</t>
  </si>
  <si>
    <t>EBCI DNR, EBCI F&amp;W</t>
  </si>
  <si>
    <t>need a train modeler</t>
  </si>
  <si>
    <t>EBCI Hatchery</t>
  </si>
  <si>
    <t>Graphic agency</t>
  </si>
  <si>
    <t>GA Women Fly Fishers</t>
  </si>
  <si>
    <t>need an insect collection</t>
  </si>
  <si>
    <t>EBCI Historical Group</t>
  </si>
  <si>
    <t>Pigeon Forge</t>
  </si>
  <si>
    <t>Horace Kephart</t>
  </si>
  <si>
    <t>Arrived in the area in 1904</t>
  </si>
  <si>
    <t>Famous outdoorsman and one of the progenitors of the Park</t>
  </si>
  <si>
    <t>Louis Rhead</t>
  </si>
  <si>
    <t>History associated with fly rod baits</t>
  </si>
  <si>
    <t>Ozark Ribley</t>
  </si>
  <si>
    <t>Michael Altizer</t>
  </si>
  <si>
    <t>Claude Charles Altizer</t>
  </si>
  <si>
    <t>E</t>
  </si>
  <si>
    <t>from Steve Craig</t>
  </si>
  <si>
    <t>Son Michael</t>
  </si>
  <si>
    <r>
      <t xml:space="preserve">Wrote </t>
    </r>
    <r>
      <rPr>
        <b/>
        <i/>
        <sz val="8"/>
        <rFont val="Arial"/>
        <family val="2"/>
      </rPr>
      <t>Last Best Day: A Trout Fisher's Perspective</t>
    </r>
  </si>
  <si>
    <t>Watauga</t>
  </si>
  <si>
    <t>Kirk Jenkins</t>
  </si>
  <si>
    <t>50's Innovator tyer, known for Little River Ant</t>
  </si>
  <si>
    <t>Newport</t>
  </si>
  <si>
    <t>Pres. Jimmy Carter</t>
  </si>
  <si>
    <t>Plains</t>
  </si>
  <si>
    <t>Jimmy Jacobs</t>
  </si>
  <si>
    <t>Game &amp; Fish Publications</t>
  </si>
  <si>
    <t>Tom Landreth</t>
  </si>
  <si>
    <t>Rabun Co.</t>
  </si>
  <si>
    <t>Artist (wife living)</t>
  </si>
  <si>
    <t>Monte Seehorn</t>
  </si>
  <si>
    <t>R</t>
  </si>
  <si>
    <t>Lenoir, NC</t>
  </si>
  <si>
    <t>USFS Coldwater biologist (retired)</t>
  </si>
  <si>
    <t>Has second home on Hiwassee River near Hayesville, NC (nephew of Bill Seehorn)</t>
  </si>
  <si>
    <t>Gainesville</t>
  </si>
  <si>
    <t>Bill Hale</t>
  </si>
  <si>
    <t>David Hall</t>
  </si>
  <si>
    <t>Mountain Bridge TU Pres</t>
  </si>
  <si>
    <t>Anderson</t>
  </si>
  <si>
    <t>Gerald A. Amy</t>
  </si>
  <si>
    <t>Professional tyer, known for Terrestrials</t>
  </si>
  <si>
    <t>Woodstock</t>
  </si>
  <si>
    <t>William Gallash</t>
  </si>
  <si>
    <t>Commercial tyer</t>
  </si>
  <si>
    <t>Richmond</t>
  </si>
  <si>
    <t>John Benbow sent me his bio</t>
  </si>
  <si>
    <t>Harry Steeves, Va Tech biology professor, VCTU council/chapter positions, fly tier. Retired. Blacksburg, VA.</t>
  </si>
  <si>
    <t>"Lefty" Kreh</t>
  </si>
  <si>
    <t>Jack Cabe</t>
  </si>
  <si>
    <t>Jack Cabe Hopper</t>
  </si>
  <si>
    <t>Back Scratcher (Was tied by his sons Dwight and Don R. but was his idea)</t>
  </si>
  <si>
    <t>Professional author and 60's-70's tyer known for Yellow May, The Bug, Hot Creek Special, Don's Pet, Don's Woven</t>
  </si>
  <si>
    <t>Stonefly, Queen of the Water (w/ Dwight Howell), Superfly (w/ Renauld Pelliter), Modified Secret Weapon</t>
  </si>
  <si>
    <t>60'-70's tyer known for Queen of the Water (w/ Don R. Howell)</t>
  </si>
  <si>
    <t>Walter Babb</t>
  </si>
  <si>
    <t>Raleigh Boaze</t>
  </si>
  <si>
    <t>Frank Coffey</t>
  </si>
  <si>
    <t>Coffey's Wulff, Coffey's Adams Wulff, Coffey's Stone Nymph</t>
  </si>
  <si>
    <t>Reverend Edwin Dalstrom</t>
  </si>
  <si>
    <t xml:space="preserve">Brindle, Parson, Blind Parson, Tellico (gets credit but did not invent the fly; believed he </t>
  </si>
  <si>
    <t>-------------------------------------------------------------------------------------------------------------------------------------------&gt;</t>
  </si>
  <si>
    <t>sent it in because he was the only one in the area that could read and write)</t>
  </si>
  <si>
    <t>Robert Simonds</t>
  </si>
  <si>
    <t>Tyer know for Tennessee Wulff (Herbie Werbie was the predocessor)</t>
  </si>
  <si>
    <t>H.G. "Tap" Tapply</t>
  </si>
  <si>
    <t>Tyer known for near Nuff</t>
  </si>
  <si>
    <t>George N. Daniels</t>
  </si>
  <si>
    <t>G. Neil Daniels (Originally tied by my father design by G. Neil)</t>
  </si>
  <si>
    <t>Herb Harrell</t>
  </si>
  <si>
    <t>known for Herbie Werbie</t>
  </si>
  <si>
    <t>Marion, NC</t>
  </si>
  <si>
    <t>Walker Parrott</t>
  </si>
  <si>
    <t>Tampon/Walker's Wiggler, The Creature</t>
  </si>
  <si>
    <t>Renauld Pelliter</t>
  </si>
  <si>
    <t>Superfly (w/ Don Howell)</t>
  </si>
  <si>
    <t>Joe McDade</t>
  </si>
  <si>
    <t>Tyer known for Black Wasp</t>
  </si>
  <si>
    <t>Newland Saunders</t>
  </si>
  <si>
    <t>Innovator tyer known for Sheep Fly, Saunders Special, Little Yellow Quill</t>
  </si>
  <si>
    <t>Jim Todd</t>
  </si>
  <si>
    <t>S</t>
  </si>
  <si>
    <t>NCTU 1950s founder; Edgemont Club (deseased)</t>
  </si>
  <si>
    <t>Innovator tyer know for Tiger Tail, Stanley's Grizzly</t>
  </si>
  <si>
    <t>George "Cap" Wiese</t>
  </si>
  <si>
    <t>Patterson, NC</t>
  </si>
  <si>
    <t>Tyer known for Early Nelson, Yellow Nymph, Dark Nymph, Beaver Nymph, Yellow Rat, Spirit Fly</t>
  </si>
  <si>
    <t>Henry Wilson</t>
  </si>
  <si>
    <t>Raby Woods</t>
  </si>
  <si>
    <t>Tony Woods</t>
  </si>
  <si>
    <t>Fletcher</t>
  </si>
  <si>
    <t>Brevard</t>
  </si>
  <si>
    <t>Patterson</t>
  </si>
  <si>
    <t>Edgemont</t>
  </si>
  <si>
    <t>Happy Valley</t>
  </si>
  <si>
    <t>Mack Bridges</t>
  </si>
  <si>
    <t>Innovative tyer known for MarMac Hopper (co-originator)</t>
  </si>
  <si>
    <t>Col. Calhoun</t>
  </si>
  <si>
    <t>Hazel Creek</t>
  </si>
  <si>
    <t>Lived on Hazel Creek up to the early 1940's; note: Hazel Creek Club up to 1944</t>
  </si>
  <si>
    <t>Granville Calhoun</t>
  </si>
  <si>
    <t>Rainbows only up to the 70's</t>
  </si>
  <si>
    <t>Don Casada</t>
  </si>
  <si>
    <t>Joe Casada</t>
  </si>
  <si>
    <t>Jim's grandfather</t>
  </si>
  <si>
    <t>Commodore Casada</t>
  </si>
  <si>
    <t>Retired Carolina Woodturning Co.</t>
  </si>
  <si>
    <t>Swain Co.</t>
  </si>
  <si>
    <t>Guide and angler</t>
  </si>
  <si>
    <t xml:space="preserve">Bennie Joe Craig </t>
  </si>
  <si>
    <t>Haywood Co.</t>
  </si>
  <si>
    <t>Innovative tyer known for Palmer series (at least one of his sons is alive)</t>
  </si>
  <si>
    <t>the Grey Hackle Yellow; 1900s thru 1920s (Deep Creek was a favorite)</t>
  </si>
  <si>
    <t>Jim Gasque</t>
  </si>
  <si>
    <r>
      <t xml:space="preserve">Angler, authorof </t>
    </r>
    <r>
      <rPr>
        <b/>
        <i/>
        <sz val="8"/>
        <rFont val="Arial"/>
        <family val="2"/>
      </rPr>
      <t>Hunting and Fishing in the Great Smokies</t>
    </r>
    <r>
      <rPr>
        <sz val="8"/>
        <rFont val="Arial"/>
        <family val="2"/>
      </rPr>
      <t>; Friend to Sam Hunnicut</t>
    </r>
  </si>
  <si>
    <t>Charlie Gill</t>
  </si>
  <si>
    <t>"…fly varies to the light, …light one in early morning; a slightly darker for noon; and a gray or black for evening."</t>
  </si>
  <si>
    <t>Claude Gossett</t>
  </si>
  <si>
    <t>Commodore Casada's best friend</t>
  </si>
  <si>
    <t>Carl E Grueninger, Jr.</t>
  </si>
  <si>
    <t>Nephew of I. K. Stearns, close friend of Horace Kephart (a youth in the 40's &amp; 50's)</t>
  </si>
  <si>
    <t xml:space="preserve">Levi Haines </t>
  </si>
  <si>
    <t>(daughters are still alive and Bill Rolen would know how to reach them)</t>
  </si>
  <si>
    <t>Professional tyer know for Adams Variant (w/ Fred Hall)</t>
  </si>
  <si>
    <t xml:space="preserve">Dean of Smoky Mountain fly tyers; Professional tyer known for Thunderhead, </t>
  </si>
  <si>
    <t xml:space="preserve">Smoky Mountain Adams, Adams Variant (w/ Allene Hall), Fred's Red, Fore and Aft, </t>
  </si>
  <si>
    <t>Squirrel Tail Streamer, Black Adams, Yellow Forked Tail, My Pet</t>
  </si>
  <si>
    <t>Bernard Holland</t>
  </si>
  <si>
    <t>1940's</t>
  </si>
  <si>
    <t>J. Vernon Hoyle</t>
  </si>
  <si>
    <t>Jackson Co.</t>
  </si>
  <si>
    <r>
      <t>Wrote memoirs about Hazel Creek</t>
    </r>
    <r>
      <rPr>
        <b/>
        <i/>
        <sz val="8"/>
        <rFont val="Arial"/>
        <family val="2"/>
      </rPr>
      <t xml:space="preserve"> A Place to Call Home</t>
    </r>
  </si>
  <si>
    <t>Leonard Huff</t>
  </si>
  <si>
    <t>1950's</t>
  </si>
  <si>
    <t>Samuel J. Hunnicutt</t>
  </si>
  <si>
    <r>
      <t xml:space="preserve">Wrote </t>
    </r>
    <r>
      <rPr>
        <b/>
        <i/>
        <sz val="8"/>
        <rFont val="Arial"/>
        <family val="2"/>
      </rPr>
      <t>Hunting and Fishing the Great Smokies</t>
    </r>
    <r>
      <rPr>
        <sz val="8"/>
        <rFont val="Arial"/>
        <family val="2"/>
      </rPr>
      <t>, 1926 (reprinted in 1951)</t>
    </r>
  </si>
  <si>
    <t>1900s thru 1920s; Inseparable companion and friend of Mark Cathey</t>
  </si>
  <si>
    <t>Andrew Hunnicutt</t>
  </si>
  <si>
    <t>Samuel's brother</t>
  </si>
  <si>
    <t>Tennessee Wildlife</t>
  </si>
  <si>
    <t>Marty Maxwell</t>
  </si>
  <si>
    <t xml:space="preserve">(where there is also Cherokee tribal land) </t>
  </si>
  <si>
    <t>in the smokies and another fine fly tier (he's still living and active); Masters degree on history of Horace Kephart</t>
  </si>
  <si>
    <t>Buford Messer</t>
  </si>
  <si>
    <t>Park Ranger, tyer, angler; Tellico was his favorite fly</t>
  </si>
  <si>
    <t>Harry Middleton</t>
  </si>
  <si>
    <t>Local minister in the 1920s caught a brook trout over two feet long in the Tuckasegee River at Governor's Island</t>
  </si>
  <si>
    <t>Alvin "Little Man" Miller</t>
  </si>
  <si>
    <t>Moses Proctor</t>
  </si>
  <si>
    <t>Settled in the town of Proctor w/ wife Patience</t>
  </si>
  <si>
    <t>Bill Rolen</t>
  </si>
  <si>
    <t>Son of a Park Ranger; Jim Casada's fishing partner growing up (still alive-living in Waynesville)</t>
  </si>
  <si>
    <t>Dr. Robert Scoville</t>
  </si>
  <si>
    <t>Jim introduced him to Fly Fishing</t>
  </si>
  <si>
    <t>Doug Stearns</t>
  </si>
  <si>
    <t>Grandson of I. K. Stearns, close boyhood friend to Jim</t>
  </si>
  <si>
    <t>I. K. Stearns</t>
  </si>
  <si>
    <t>Prof. Karl Steinmetz</t>
  </si>
  <si>
    <t xml:space="preserve">Favorite flies were Brown Hackle, Royal Coachman, Cowdung, Black Gnat, </t>
  </si>
  <si>
    <t>March Brown, Queen of the Waters and Grizzly King</t>
  </si>
  <si>
    <t>Reuben Stinnett</t>
  </si>
  <si>
    <t>Mountaineer; likes a White Miller</t>
  </si>
  <si>
    <t>Uncle' Tip Stinnett</t>
  </si>
  <si>
    <t>Likes a black snake-feeder (dragon-fly)</t>
  </si>
  <si>
    <t>Matt Whittle</t>
  </si>
  <si>
    <t>Izaak Walton of the Smoky Mountain fisherman</t>
  </si>
  <si>
    <t>Horace "Hop" Wiggins</t>
  </si>
  <si>
    <t>With Jim when he caught his first trout at nine years old</t>
  </si>
  <si>
    <t>Dave Woodward</t>
  </si>
  <si>
    <t>Queve Woody, Sr.</t>
  </si>
  <si>
    <t xml:space="preserve">Frank Young </t>
  </si>
  <si>
    <t>Innovator tyer, substituted kip tail w/ white possum belly fur in Thunderheads</t>
  </si>
  <si>
    <t>(his stepdaughter, Agnes, is librarian at Swain County High School)</t>
  </si>
  <si>
    <t>Returned from Korean War to fish as much as 250days/year</t>
  </si>
  <si>
    <t>Hickory, NC</t>
  </si>
  <si>
    <t>Cato Hollar</t>
  </si>
  <si>
    <t>Dr. Reid Johnson</t>
  </si>
  <si>
    <t>Thomas (Tom) Reese</t>
  </si>
  <si>
    <t>see Ron Beane's list</t>
  </si>
  <si>
    <t>Head of Patterson School</t>
  </si>
  <si>
    <t>NCTU Founders</t>
  </si>
  <si>
    <t>Type:</t>
  </si>
  <si>
    <t>Simmons Hardware</t>
  </si>
  <si>
    <t>Union Hardware</t>
  </si>
  <si>
    <t>Orvis, Scott, Loomis, TFO,</t>
  </si>
  <si>
    <t>Sage, Redington, Powell,</t>
  </si>
  <si>
    <t>Winston, Echo, etc.</t>
  </si>
  <si>
    <t>Hoffe Aluminum, Hardy, Orvis,</t>
  </si>
  <si>
    <t>Dutch Triangle, Bronson, etc.</t>
  </si>
  <si>
    <t xml:space="preserve">Fisherman, Clinch, Improved Clinch, </t>
  </si>
  <si>
    <t>Knots: Blood, Surgeon, Loop,</t>
  </si>
  <si>
    <t>Perfection, Orvis, Arbor, Nail</t>
  </si>
  <si>
    <t>LOANER</t>
  </si>
  <si>
    <t>Websites:</t>
  </si>
  <si>
    <t>need contract</t>
  </si>
  <si>
    <t>need bio</t>
  </si>
  <si>
    <t>need receipt</t>
  </si>
  <si>
    <t>Alen Baker, Bo Cash, Squeak Smith</t>
  </si>
  <si>
    <t>Poppers</t>
  </si>
  <si>
    <t>Charlie Hartwell and Charlie's Charmers</t>
  </si>
  <si>
    <t>Bob Guess and Mr. Bob’s Lucky Dog Lures</t>
  </si>
  <si>
    <t>Beau Beasley, Alen Baker</t>
  </si>
  <si>
    <t>Tools &amp; Materials</t>
  </si>
  <si>
    <t>Mounts</t>
  </si>
  <si>
    <t>Flies &amp; Mounts</t>
  </si>
  <si>
    <t>Large case-items</t>
  </si>
  <si>
    <t>Medium case-items</t>
  </si>
  <si>
    <t>Small case-items</t>
  </si>
  <si>
    <t>Ernest Ramsey</t>
  </si>
  <si>
    <t>Jim Casada's brother</t>
  </si>
  <si>
    <t>1871-1944, probably the greatest of all mountain anglers,  renown, and preferred</t>
  </si>
  <si>
    <t>Deep Creek/Bryson City</t>
  </si>
  <si>
    <t>Hammer Br/Deep Creek</t>
  </si>
  <si>
    <t>Robbinsville</t>
  </si>
  <si>
    <t>Pawleys Island</t>
  </si>
  <si>
    <t>Fished 1,000+ NC streams</t>
  </si>
  <si>
    <t>Proctor</t>
  </si>
  <si>
    <t>Bill Crump</t>
  </si>
  <si>
    <t>Amateur tyer and angler</t>
  </si>
  <si>
    <t>Bill Seehorn</t>
  </si>
  <si>
    <t>(nephew is Monte Seehorn)</t>
  </si>
  <si>
    <t>Bev Hairfield</t>
  </si>
  <si>
    <t>TRTU Pres</t>
  </si>
  <si>
    <t>Faye Hughes</t>
  </si>
  <si>
    <t>Paul Hughes</t>
  </si>
  <si>
    <t xml:space="preserve">Bob Bradley </t>
  </si>
  <si>
    <t>(Cherokee-not a tyer but ran a shop for many years)</t>
  </si>
  <si>
    <t xml:space="preserve">Bobby Bradley </t>
  </si>
  <si>
    <t>(tribal member) Musclehead's son, Forrest would know other old-timers</t>
  </si>
  <si>
    <t>"Cherokee Indians"</t>
  </si>
  <si>
    <t>Tyer unknown for BlackBird</t>
  </si>
  <si>
    <t>(tribal member) Known for George Nymph</t>
  </si>
  <si>
    <t>Carl Standing Deer</t>
  </si>
  <si>
    <t>Innovative tyer known for Coffey's Stone Nymph; Coffey's Creeper Stone (greatest)</t>
  </si>
  <si>
    <t>Charlie Messer</t>
  </si>
  <si>
    <t>Innovator tyer known for Charley Whoper</t>
  </si>
  <si>
    <t>Renaud Pellita</t>
  </si>
  <si>
    <t>Innovator tyer known for Superfly (nymph)</t>
  </si>
  <si>
    <t>Angler; Qualla Reservation</t>
  </si>
  <si>
    <t>Frank Bliss</t>
  </si>
  <si>
    <t>RRTU Youth</t>
  </si>
  <si>
    <t>Kelly A. Boatright</t>
  </si>
  <si>
    <t>RRTU Pres; wife Caroline</t>
  </si>
  <si>
    <t>Rawlings H. Cathey</t>
  </si>
  <si>
    <t>RRTU BoD 1981</t>
  </si>
  <si>
    <t>Joe Hedrick</t>
  </si>
  <si>
    <t>Co-Founded RRTU in 1981</t>
  </si>
  <si>
    <t>Jasper Sweet</t>
  </si>
  <si>
    <t>RRTU leader (deceased); wife Edythe</t>
  </si>
  <si>
    <t>Julius Winkler</t>
  </si>
  <si>
    <t>RRTU</t>
  </si>
  <si>
    <t>Linville</t>
  </si>
  <si>
    <t xml:space="preserve">Eddie (Eddy?) George </t>
  </si>
  <si>
    <t>Innovator tyer, know for Bill's Provider (popularized by my father Don R. Howell)</t>
  </si>
  <si>
    <t>NCTU 1950s founder; died 2/2001; Catawba Science Center/Carol Bracewell</t>
  </si>
  <si>
    <t>SPONSORS</t>
  </si>
  <si>
    <t>Script: Fly Fishing is both an art and a science; both primitive and high tech; both relaxing and exhilarating; both a social or an in solitude; also...a year-round activity.</t>
  </si>
  <si>
    <t>video production support</t>
  </si>
  <si>
    <t>Forrest Parker, Alen Baker</t>
  </si>
  <si>
    <t>kiosk production support</t>
  </si>
  <si>
    <t>Scott Haires</t>
  </si>
  <si>
    <t>TFO/Rick Pope</t>
  </si>
  <si>
    <t>Captain Gary and Wanda Taylor</t>
  </si>
  <si>
    <t>Hank and Marcia Woolman</t>
  </si>
  <si>
    <t xml:space="preserve">National/Council/chapter positions. Hank was a cane rod builder and fly tier. In poor health now. </t>
  </si>
  <si>
    <t>Both guided in Shenandoah National Park (and Yellowstone). Live near Middleburg.</t>
  </si>
  <si>
    <t>Finest 1st dry fly fisherman in County; Innovator tyer known for MarMac Hopper (co-originator)</t>
  </si>
  <si>
    <t>SPONOR DRIVEN</t>
  </si>
  <si>
    <t>TYER/ARTIST</t>
  </si>
  <si>
    <t>Equipment</t>
  </si>
  <si>
    <t>Rods, Lines, Flies</t>
  </si>
  <si>
    <t>need logo</t>
  </si>
  <si>
    <t>TAXIDERMIST</t>
  </si>
  <si>
    <t>Museum Operations, Marketing &amp; Media</t>
  </si>
  <si>
    <t xml:space="preserve"> "Uncle Mark" Cathy</t>
  </si>
  <si>
    <t>Trout Unlimited</t>
  </si>
  <si>
    <t>International Federation of Fly Fishers</t>
  </si>
  <si>
    <t>need logos</t>
  </si>
  <si>
    <t>ARTIST</t>
  </si>
  <si>
    <t>CARVER</t>
  </si>
  <si>
    <t>SCULPTOR</t>
  </si>
  <si>
    <t>Sculptor</t>
  </si>
  <si>
    <t>OWNER</t>
  </si>
  <si>
    <t>Catalog:</t>
  </si>
  <si>
    <t>Author</t>
  </si>
  <si>
    <t>Title</t>
  </si>
  <si>
    <t>Publisher</t>
  </si>
  <si>
    <t>Publication Date</t>
  </si>
  <si>
    <t>Subject Category</t>
  </si>
  <si>
    <t>AUTHOR</t>
  </si>
  <si>
    <t>DEALER</t>
  </si>
  <si>
    <t>need bio, logo</t>
  </si>
  <si>
    <t>% Staff Time</t>
  </si>
  <si>
    <t>% Utilities</t>
  </si>
  <si>
    <t>% Maintenance</t>
  </si>
  <si>
    <t>Marketing &amp; Media</t>
  </si>
  <si>
    <t>Phase 2 Exhibits Under Consideration (as substitutes)</t>
  </si>
  <si>
    <t>RRTU member</t>
  </si>
  <si>
    <t>Mark Gasior's friend</t>
  </si>
  <si>
    <t>(mailed me a story and fly)</t>
  </si>
  <si>
    <t>Rone Reed</t>
  </si>
  <si>
    <t>PRIVATE CLUBS</t>
  </si>
  <si>
    <t>GUIDES &amp; FLY SHOPS</t>
  </si>
  <si>
    <t>via Phil Hinton</t>
  </si>
  <si>
    <t>SoHo, Watauga, Wading</t>
  </si>
  <si>
    <t>Wading</t>
  </si>
  <si>
    <t>WNC Float, Wading</t>
  </si>
  <si>
    <t>friend of Rod &amp; Sharon Gaddy</t>
  </si>
  <si>
    <t>New River Wading</t>
  </si>
  <si>
    <t>WNC Wading</t>
  </si>
  <si>
    <t>Cherokee &amp; Spruce Pine</t>
  </si>
  <si>
    <t>Cherokee Wading</t>
  </si>
  <si>
    <t>Clinch River Float</t>
  </si>
  <si>
    <t>Catawba Float</t>
  </si>
  <si>
    <t>Chatooga Wading</t>
  </si>
  <si>
    <t>Brookings Village Outfitters</t>
  </si>
  <si>
    <t>Watauga, SoHo Float</t>
  </si>
  <si>
    <t>Alaska, Tuck</t>
  </si>
  <si>
    <t>Hiwassee Float</t>
  </si>
  <si>
    <t>OBX SW, Roanoke Shad, Striper</t>
  </si>
  <si>
    <t>WNC Lake</t>
  </si>
  <si>
    <t>Atlantic Salmon</t>
  </si>
  <si>
    <t>Juneau, Alaska</t>
  </si>
  <si>
    <t>SC SW</t>
  </si>
  <si>
    <t>902 248 2848</t>
  </si>
  <si>
    <t>New Orleans SW</t>
  </si>
  <si>
    <t>Boiling Springs Fly Shop</t>
  </si>
  <si>
    <t>Hiwassee Wading</t>
  </si>
  <si>
    <t>Catskill Wading</t>
  </si>
  <si>
    <t>Western Float, Wading</t>
  </si>
  <si>
    <t>Lake Norman Carp</t>
  </si>
  <si>
    <t>WV Float</t>
  </si>
  <si>
    <t>828 275 2265</t>
  </si>
  <si>
    <t>w/ Brookings Outdoor Village</t>
  </si>
  <si>
    <t>w/ Jesse Brown Outdoors</t>
  </si>
  <si>
    <t>Owns Brookings Outdoor Village</t>
  </si>
  <si>
    <t>SE FFF Treasurer</t>
  </si>
  <si>
    <t>Northern Kentucky FFF</t>
  </si>
  <si>
    <t>Nat Greene FFF/TU Pres</t>
  </si>
  <si>
    <t>Tablerock TU</t>
  </si>
  <si>
    <t>NC Wildlife (retired editor)</t>
  </si>
  <si>
    <t>VATU</t>
  </si>
  <si>
    <t>SCTU</t>
  </si>
  <si>
    <t>Phil Bracewell's daughter</t>
  </si>
  <si>
    <t>Lives near S Mtn SP</t>
  </si>
  <si>
    <t>Wildscapes "the caddis lady"</t>
  </si>
  <si>
    <t>Kathy Kyle Stout (BIC)</t>
  </si>
  <si>
    <t>Bill and Georgia Ritter</t>
  </si>
  <si>
    <t xml:space="preserve">Debbie Hyatt </t>
  </si>
  <si>
    <t>(Chris Holler's friend)</t>
  </si>
  <si>
    <t>PWC</t>
  </si>
  <si>
    <t>?P</t>
  </si>
  <si>
    <t>Sandy and Pam Broughman</t>
  </si>
  <si>
    <t>Friends of the Little Tennessee River Watershed</t>
  </si>
  <si>
    <t>Lefty's friend</t>
  </si>
  <si>
    <t>Reba Brinkman (owner)</t>
  </si>
  <si>
    <t>Hunter-Banks</t>
  </si>
  <si>
    <t>1000+ NC Streams</t>
  </si>
  <si>
    <t>Lowes 101 artist proofs</t>
  </si>
  <si>
    <t>EBCI Chief ?</t>
  </si>
  <si>
    <t>Grant</t>
  </si>
  <si>
    <t>www.abfish.org, alex@abfish.org</t>
  </si>
  <si>
    <t>rrr5@aol.com, edgemontltd@yahoo.com</t>
  </si>
  <si>
    <t>secfff@marvincash.me, marvin.cash@mac.com</t>
  </si>
  <si>
    <t>www.jessebrownoutdoors.com, bill@jessebrown.com</t>
  </si>
  <si>
    <t>donyager@hotmail.com, don@jessebrown.com</t>
  </si>
  <si>
    <t>Potential Sponsors</t>
  </si>
  <si>
    <t>Potential Founding Members</t>
  </si>
  <si>
    <t>Potential Charter Members</t>
  </si>
  <si>
    <t>Total Potential Contributors as of November 16, 2014</t>
  </si>
  <si>
    <t>Alen and Scottie Baker (Board)</t>
  </si>
  <si>
    <t>Ron and Christine Beane (Board)</t>
  </si>
  <si>
    <t>Gene and Kathy Barrington (Board)</t>
  </si>
  <si>
    <t>Steve and Mrs. Perry</t>
  </si>
  <si>
    <t>Mary  Jenkins</t>
  </si>
  <si>
    <t>7bigfish@bellsouth.net, david@armstongfirm.com</t>
  </si>
  <si>
    <t>Kevin and Mrs. Howell (Board)</t>
  </si>
  <si>
    <t>Michael "Squeak" and Connie Smith</t>
  </si>
  <si>
    <t>Cameron Keels</t>
  </si>
  <si>
    <t>graham.simmerman@deq.virginia.gov, martaefan3@verizon.net</t>
  </si>
  <si>
    <t>Tom and Cheryl Burrwell</t>
  </si>
  <si>
    <t>Ray and Jackie McLeod</t>
  </si>
  <si>
    <t>Pam's friends</t>
  </si>
  <si>
    <t>Curtis Wright Fly Shops</t>
  </si>
  <si>
    <t>amy@cherokeesmokies.com, awp0302@gmail.com</t>
  </si>
  <si>
    <t>About.com</t>
  </si>
  <si>
    <t>morganlyle@gmail.com</t>
  </si>
  <si>
    <t>631 742 2281</t>
  </si>
  <si>
    <t>Morgan Lyle (Media)</t>
  </si>
  <si>
    <t>Devotion Club</t>
  </si>
  <si>
    <t>isaacspaul@yahoo.com, amy@mcintoshlawfirm.com</t>
  </si>
  <si>
    <t>Paul and Amy Issacs</t>
  </si>
  <si>
    <t>McIntosh Law Firm</t>
  </si>
  <si>
    <t>captgary@windstream.net , wanda.taylor@windstream.net</t>
  </si>
  <si>
    <t>Ron Beane's friend</t>
  </si>
  <si>
    <t>Ron Beane's brother</t>
  </si>
  <si>
    <t>Phil and Bessy Hinton</t>
  </si>
  <si>
    <t>Devotion Fly Fishing Club, RRTU</t>
  </si>
  <si>
    <t>NCWF, RRTU</t>
  </si>
  <si>
    <t>NCTU, RRTU member</t>
  </si>
  <si>
    <t>Georgia Women Flyfishers</t>
  </si>
  <si>
    <t>gawomenflyfishing@gmail.com, cvemery@aol.com</t>
  </si>
  <si>
    <t>Nat Greene FFF/TU</t>
  </si>
  <si>
    <r>
      <t>Laura Kennerly</t>
    </r>
    <r>
      <rPr>
        <sz val="8"/>
        <color theme="1"/>
        <rFont val="Arial"/>
        <family val="2"/>
      </rPr>
      <t xml:space="preserve"> (Myrtle Beach Condo)</t>
    </r>
  </si>
  <si>
    <t>Ray Mortensen's son</t>
  </si>
  <si>
    <t>RRTU member, Ray Mortensen's son</t>
  </si>
  <si>
    <t>Frank Deviney's wife</t>
  </si>
  <si>
    <t>James R Conner</t>
  </si>
  <si>
    <t>w/ the fish lady</t>
  </si>
  <si>
    <t>"Fish Lady" the artist</t>
  </si>
  <si>
    <t>Terry (&amp; Debbie, Uncle) Haughton</t>
  </si>
  <si>
    <t>Cruising friend</t>
  </si>
  <si>
    <t>Historian, Museum Experience</t>
  </si>
  <si>
    <t>Mr. and Lynne Halden (Board)</t>
  </si>
  <si>
    <t>Broderick and Mrs. Crawford (artist)</t>
  </si>
  <si>
    <t>Mr. and Laura Waterfield Callison (artist)</t>
  </si>
  <si>
    <t>www.clementlawoffice.com, cbrady@clementlawoffice.com</t>
  </si>
  <si>
    <t>Elk Foundation Fund Raiser</t>
  </si>
  <si>
    <t>Chamber/Museum Office Manager</t>
  </si>
  <si>
    <t>Chamber/Museum Exec Director</t>
  </si>
  <si>
    <t>Website, Videographer</t>
  </si>
  <si>
    <t>TNTU</t>
  </si>
  <si>
    <t>William &amp; Debra Hayes</t>
  </si>
  <si>
    <t>Josh Neelands</t>
  </si>
  <si>
    <t>Heritage Trail Fly Shop</t>
  </si>
  <si>
    <t>johnmackay1632@gmail.com</t>
  </si>
  <si>
    <t>Steve Moore</t>
  </si>
  <si>
    <t>GSMNP Coldwater Biologist (retired)</t>
  </si>
  <si>
    <t>smoore4fish@comcast.net</t>
  </si>
  <si>
    <t>865 654 3605</t>
  </si>
  <si>
    <t>865 428 1456</t>
  </si>
  <si>
    <t>3523 Lawson Ln</t>
  </si>
  <si>
    <t>Matt Kulp</t>
  </si>
  <si>
    <t>matt_kulp@nps.gov</t>
  </si>
  <si>
    <t>865 436 1254</t>
  </si>
  <si>
    <t>GSMNP Coldwater Biologist</t>
  </si>
  <si>
    <t>skharris1040@gmail.com</t>
  </si>
  <si>
    <t>Norton Taxidermy</t>
  </si>
  <si>
    <t>278 690 5614</t>
  </si>
  <si>
    <t>276 450 1170</t>
  </si>
  <si>
    <t>Steve Patterson</t>
  </si>
  <si>
    <t>Project Healing Waters (NC,SC,GA)</t>
  </si>
  <si>
    <t>Gunner's Taxidermy</t>
  </si>
  <si>
    <t>Harry Whitehead</t>
  </si>
  <si>
    <t>859 981 1594</t>
  </si>
  <si>
    <t>??Gimp Fly??</t>
  </si>
  <si>
    <t>supported fund raiser</t>
  </si>
  <si>
    <t>did not return call for fundraiser</t>
  </si>
  <si>
    <t>"streamblazer" Spring 2014</t>
  </si>
  <si>
    <t>trip is sold after fund raiser</t>
  </si>
  <si>
    <t>need to discuss before selling after fund raiser</t>
  </si>
  <si>
    <t>program on 11/11/14</t>
  </si>
  <si>
    <t>founding member?</t>
  </si>
  <si>
    <t>oil donated to the gift shop</t>
  </si>
  <si>
    <t>hosted 501c3 tansactions until Jan 2015</t>
  </si>
  <si>
    <t>donating library and brook trout mount</t>
  </si>
  <si>
    <t>unable to use his table</t>
  </si>
  <si>
    <t>supported the fund raiser</t>
  </si>
  <si>
    <t>division supported the fund raiser</t>
  </si>
  <si>
    <t>tenatively promised an Alaska trip for 2for 2015</t>
  </si>
  <si>
    <t>Capp Weise, A. J. Johnson Streambalzer Exhibits</t>
  </si>
  <si>
    <t>attendeded the fund raiser</t>
  </si>
  <si>
    <t>may have to pledge amount, pay over 2 years</t>
  </si>
  <si>
    <t>unable to attend fund raiser</t>
  </si>
  <si>
    <t>no contact during fund raiser</t>
  </si>
  <si>
    <t>MC'd the fund raiser</t>
  </si>
  <si>
    <t>via Kevin Howell, no contact during fund raiser</t>
  </si>
  <si>
    <t>via Gene Barrington, unable to attend fund raiser</t>
  </si>
  <si>
    <t>program on 10/21/14</t>
  </si>
  <si>
    <t>A? Davis</t>
  </si>
  <si>
    <t>W? Tucker</t>
  </si>
  <si>
    <t>Cabela's in Greenville</t>
  </si>
  <si>
    <t>Member of RRTU</t>
  </si>
  <si>
    <t>NCTU, NCWF, RRTU, CFFC</t>
  </si>
  <si>
    <t>FFF Tyer</t>
  </si>
  <si>
    <t>John Everhardt</t>
  </si>
  <si>
    <t>Bill Adair "Streamblazer" Exhibit</t>
  </si>
  <si>
    <t>tv special</t>
  </si>
  <si>
    <t>Dicovering NC</t>
  </si>
  <si>
    <t>Dogwood Anglers TU/FFF</t>
  </si>
  <si>
    <t>Bugs in the Classroom Exhibit, Entomology Exhibit</t>
  </si>
  <si>
    <t>Live Trout Exhibit</t>
  </si>
  <si>
    <t>Fishing Museum (destroyed)</t>
  </si>
  <si>
    <t>unable to attend fund raiser, conflict with BRTU fund raiser</t>
  </si>
  <si>
    <t>want free dinner ticket and hotel room for trip</t>
  </si>
  <si>
    <t>NCSU, NCWF</t>
  </si>
  <si>
    <t>www.antiquerodandreels.com</t>
  </si>
  <si>
    <t xml:space="preserve">www.karltwhite.com </t>
  </si>
  <si>
    <t>(expert)</t>
  </si>
  <si>
    <t>405 277 3636</t>
  </si>
  <si>
    <t>www.google.com/obituaries/</t>
  </si>
  <si>
    <t>PO Box 3005, 49 Pillar Drive</t>
  </si>
  <si>
    <t>Tom Ruispis</t>
  </si>
  <si>
    <t>ruispisnc@yahoo.com</t>
  </si>
  <si>
    <t>704 717 3232</t>
  </si>
  <si>
    <t>purchased SoHo float trip after fund raiser</t>
  </si>
  <si>
    <t>sblanto@ju.edu</t>
  </si>
  <si>
    <t>Walter Shockley</t>
  </si>
  <si>
    <t>call me, number in cell phone</t>
  </si>
  <si>
    <t>Bob Burch</t>
  </si>
  <si>
    <t>Joe Manley</t>
  </si>
  <si>
    <t>Joe Yates</t>
  </si>
  <si>
    <t>Old Joe Fishing Lures</t>
  </si>
  <si>
    <t>Bob's Lucky Dog Lures</t>
  </si>
  <si>
    <t>Grand Opening on May 1-2, 2015 (parking lot oyster roast)</t>
  </si>
  <si>
    <t>TIC and BIC</t>
  </si>
  <si>
    <t>Murray Chappell, Grant Reed (Tom Adam's contacts)</t>
  </si>
  <si>
    <t>Followers:</t>
  </si>
  <si>
    <t>Email followers without names:</t>
  </si>
  <si>
    <t>919 460 0256</t>
  </si>
  <si>
    <t>wbryson@nc.rr.com, buzzbryson@pgnmail.com</t>
  </si>
  <si>
    <t>Charlie Dickey</t>
  </si>
  <si>
    <t>Triangle Anglers FFF/TU</t>
  </si>
  <si>
    <t>emt.troiuot@gmail.com</t>
  </si>
  <si>
    <t>Loften Deprey</t>
  </si>
  <si>
    <t>www.latackleflies.com</t>
  </si>
  <si>
    <t>young, upcoming tyer</t>
  </si>
  <si>
    <t>South Holston River Fly Shop</t>
  </si>
  <si>
    <t>Matt Champion</t>
  </si>
  <si>
    <t>Bill Wilkerson</t>
  </si>
  <si>
    <t>billclt@me.com</t>
  </si>
  <si>
    <t>336 254 3714</t>
  </si>
  <si>
    <t>program 11/11/14</t>
  </si>
  <si>
    <t>205 368 1846</t>
  </si>
  <si>
    <t>275 tecumseh St</t>
  </si>
  <si>
    <t>Montevallo</t>
  </si>
  <si>
    <t>Ed McLean</t>
  </si>
  <si>
    <t>704 904 9660</t>
  </si>
  <si>
    <t>704 895 0940</t>
  </si>
  <si>
    <t>PO Box 2568</t>
  </si>
  <si>
    <t>gmortensen@peoplepc.com</t>
  </si>
  <si>
    <t>Paul H. and Faye Hughes</t>
  </si>
  <si>
    <t>828 733 4083</t>
  </si>
  <si>
    <t>PO Box 415</t>
  </si>
  <si>
    <t>828 733 5145</t>
  </si>
  <si>
    <t>no internet</t>
  </si>
  <si>
    <t>Nick Johnson</t>
  </si>
  <si>
    <t>828 421 2545</t>
  </si>
  <si>
    <t>local guide</t>
  </si>
  <si>
    <t>nickj19791998@yahoo.com, www.flyfishcherokee.com, www.riversedge.com</t>
  </si>
  <si>
    <t>Dakota Walker</t>
  </si>
  <si>
    <t>Bass Pro @ Myrtle Beach</t>
  </si>
  <si>
    <t>dakotawalker@yahoolcom</t>
  </si>
  <si>
    <t>843 907 3488</t>
  </si>
  <si>
    <t>Joe Estes</t>
  </si>
  <si>
    <t>Estes Cabins near Deep Creek</t>
  </si>
  <si>
    <t>joe@flync.com</t>
  </si>
  <si>
    <t>678 641 8388</t>
  </si>
  <si>
    <t>704 786 0342</t>
  </si>
  <si>
    <t>759 Shea St</t>
  </si>
  <si>
    <t>Dee Freeman</t>
  </si>
  <si>
    <t>deefree@bellsouth.net</t>
  </si>
  <si>
    <t>919 931 5438</t>
  </si>
  <si>
    <t>Cary</t>
  </si>
  <si>
    <t>Armstrong, Yadkin Clubs</t>
  </si>
  <si>
    <t>Joe Brooks</t>
  </si>
  <si>
    <t>MC</t>
  </si>
  <si>
    <t>Nat Winston</t>
  </si>
  <si>
    <t>Nashville</t>
  </si>
  <si>
    <t>"Hit Hant the Fish!", Anthony Creek neighbor, Bo's eMail reference</t>
  </si>
  <si>
    <t>Don Kirk has bokk and photos</t>
  </si>
  <si>
    <t>Bob Dally</t>
  </si>
  <si>
    <t>828 542 1384</t>
  </si>
  <si>
    <t>Boat build program for kids</t>
  </si>
  <si>
    <t>Bob Caldwell</t>
  </si>
  <si>
    <t>Lake Junaluska</t>
  </si>
  <si>
    <t>Allan Kirkpatrick</t>
  </si>
  <si>
    <t>media</t>
  </si>
  <si>
    <t>TVA</t>
  </si>
  <si>
    <t>828 452 1384</t>
  </si>
  <si>
    <t>retired guide, has 12' wood dory, early 1990s Mckenzie boat, duggout canoe and DVD "Fly Fishing the Smokies" to loan museum</t>
  </si>
  <si>
    <t>NC SP</t>
  </si>
  <si>
    <t>IFFF</t>
  </si>
  <si>
    <t>TU</t>
  </si>
  <si>
    <t>SNP, DNP, BRPW</t>
  </si>
  <si>
    <t>NCTU Founders 1960s</t>
  </si>
  <si>
    <t>NCTU 1960s founder</t>
  </si>
  <si>
    <t>NCTU 1960s founder; Innovator tyer know for Infallible; son is Chris Hollar</t>
  </si>
  <si>
    <t>NCTU 1960s founder, National TU BoD Director</t>
  </si>
  <si>
    <t>NCTU 1960s founder, National TU VP</t>
  </si>
  <si>
    <t>NCTU 1960s founder; Edgemont Club (deseased)</t>
  </si>
  <si>
    <t>NCTU 1960s founder; Amateur tyer known for Early Nelson; NCTU 1950s founder</t>
  </si>
  <si>
    <t>Mallory Martin</t>
  </si>
  <si>
    <t>919 239 0204</t>
  </si>
  <si>
    <t>919 707 0016</t>
  </si>
  <si>
    <t>"S. A. Master Tyers"</t>
  </si>
  <si>
    <t>Terrestrials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</si>
</sst>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quot;$&quot;#,##0_);\(&quot;$&quot;#,##0\)"/>
    <numFmt numFmtId="6" formatCode="&quot;$&quot;#,##0_);[Red]\(&quot;$&quot;#,##0\)"/>
    <numFmt numFmtId="44" formatCode="_(&quot;$&quot;* #,##0.00_);_(&quot;$&quot;* \(#,##0.00\);_(&quot;$&quot;* &quot;-&quot;??_);_(@_)"/>
    <numFmt numFmtId="164" formatCode="&quot;$&quot;#,##0"/>
  </numFmts>
  <fonts count="76">
    <font>
      <sz val="11"/>
      <color theme="1"/>
      <name val="Calibri"/>
      <family val="2"/>
      <scheme val="minor"/>
    </font>
    <font>
      <sz val="11"/>
      <color theme="1"/>
      <name val="Calibri"/>
      <family val="2"/>
      <scheme val="minor"/>
    </font>
    <font>
      <sz val="9"/>
      <color theme="1"/>
      <name val="Calibri"/>
      <family val="2"/>
      <scheme val="minor"/>
    </font>
    <font>
      <b/>
      <sz val="10"/>
      <color theme="1"/>
      <name val="Calibri"/>
      <family val="2"/>
      <scheme val="minor"/>
    </font>
    <font>
      <sz val="10"/>
      <color theme="1"/>
      <name val="Calibri"/>
      <family val="2"/>
      <scheme val="minor"/>
    </font>
    <font>
      <u/>
      <sz val="11"/>
      <color theme="10"/>
      <name val="Calibri"/>
      <family val="2"/>
      <scheme val="minor"/>
    </font>
    <font>
      <b/>
      <sz val="8"/>
      <color theme="1"/>
      <name val="Calibri"/>
      <family val="2"/>
      <scheme val="minor"/>
    </font>
    <font>
      <sz val="8"/>
      <color theme="1"/>
      <name val="Calibri"/>
      <family val="2"/>
      <scheme val="minor"/>
    </font>
    <font>
      <u/>
      <sz val="10"/>
      <color theme="10"/>
      <name val="Calibri"/>
      <family val="2"/>
      <scheme val="minor"/>
    </font>
    <font>
      <sz val="10"/>
      <color theme="1"/>
      <name val="Arial"/>
      <family val="2"/>
    </font>
    <font>
      <sz val="10"/>
      <color rgb="FFFF0000"/>
      <name val="Calibri"/>
      <family val="2"/>
      <scheme val="minor"/>
    </font>
    <font>
      <sz val="9"/>
      <color rgb="FFFF0000"/>
      <name val="Calibri"/>
      <family val="2"/>
      <scheme val="minor"/>
    </font>
    <font>
      <sz val="10"/>
      <name val="Calibri"/>
      <family val="2"/>
      <scheme val="minor"/>
    </font>
    <font>
      <sz val="8"/>
      <name val="Calibri"/>
      <family val="2"/>
      <scheme val="minor"/>
    </font>
    <font>
      <sz val="10"/>
      <color rgb="FF7030A0"/>
      <name val="Calibri"/>
      <family val="2"/>
      <scheme val="minor"/>
    </font>
    <font>
      <sz val="10"/>
      <color theme="1"/>
      <name val="Geneva"/>
    </font>
    <font>
      <sz val="10"/>
      <color rgb="FF000000"/>
      <name val="Arial"/>
      <family val="2"/>
    </font>
    <font>
      <sz val="10"/>
      <color rgb="FF800040"/>
      <name val="Calibri"/>
      <family val="2"/>
      <scheme val="minor"/>
    </font>
    <font>
      <b/>
      <sz val="10"/>
      <name val="Calibri"/>
      <family val="2"/>
      <scheme val="minor"/>
    </font>
    <font>
      <b/>
      <sz val="10"/>
      <color rgb="FF800040"/>
      <name val="Calibri"/>
      <family val="2"/>
      <scheme val="minor"/>
    </font>
    <font>
      <sz val="10"/>
      <color rgb="FF000000"/>
      <name val="Calibri"/>
      <family val="2"/>
    </font>
    <font>
      <sz val="11"/>
      <color theme="1"/>
      <name val="Arial"/>
      <family val="2"/>
    </font>
    <font>
      <sz val="10"/>
      <color rgb="FF000000"/>
      <name val="Verdana"/>
      <family val="2"/>
    </font>
    <font>
      <i/>
      <sz val="10"/>
      <color rgb="FF000000"/>
      <name val="Verdana"/>
      <family val="2"/>
    </font>
    <font>
      <sz val="10"/>
      <color rgb="FF545454"/>
      <name val="Arial"/>
      <family val="2"/>
    </font>
    <font>
      <sz val="10"/>
      <color rgb="FF373737"/>
      <name val="Inherit"/>
    </font>
    <font>
      <sz val="10"/>
      <color rgb="FF000000"/>
      <name val="Calibri"/>
      <family val="2"/>
      <scheme val="minor"/>
    </font>
    <font>
      <sz val="10"/>
      <color rgb="FF333333"/>
      <name val="Gill Sans MT"/>
      <family val="2"/>
    </font>
    <font>
      <i/>
      <sz val="10"/>
      <color rgb="FF545454"/>
      <name val="Arial"/>
      <family val="2"/>
    </font>
    <font>
      <b/>
      <i/>
      <sz val="10"/>
      <color rgb="FF545454"/>
      <name val="Arial"/>
      <family val="2"/>
    </font>
    <font>
      <sz val="9"/>
      <color rgb="FF666666"/>
      <name val="Default -"/>
    </font>
    <font>
      <sz val="12"/>
      <color theme="1"/>
      <name val="Arial"/>
      <family val="2"/>
    </font>
    <font>
      <sz val="11"/>
      <color rgb="FFFF0000"/>
      <name val="Calibri"/>
      <family val="2"/>
      <scheme val="minor"/>
    </font>
    <font>
      <b/>
      <sz val="10"/>
      <color theme="1"/>
      <name val="Arial"/>
      <family val="2"/>
    </font>
    <font>
      <b/>
      <sz val="9"/>
      <color theme="1"/>
      <name val="Calibri"/>
      <family val="2"/>
      <scheme val="minor"/>
    </font>
    <font>
      <b/>
      <sz val="10"/>
      <color rgb="FF000000"/>
      <name val="Arial"/>
      <family val="2"/>
    </font>
    <font>
      <sz val="10"/>
      <name val="Arial"/>
      <family val="2"/>
    </font>
    <font>
      <sz val="8"/>
      <name val="Arial"/>
      <family val="2"/>
    </font>
    <font>
      <sz val="10"/>
      <color theme="6" tint="-0.249977111117893"/>
      <name val="Calibri"/>
      <family val="2"/>
      <scheme val="minor"/>
    </font>
    <font>
      <sz val="9"/>
      <color rgb="FF000000"/>
      <name val="Arial"/>
      <family val="2"/>
    </font>
    <font>
      <sz val="8"/>
      <color rgb="FF000000"/>
      <name val="Arial"/>
      <family val="2"/>
    </font>
    <font>
      <sz val="10"/>
      <color rgb="FFFF0000"/>
      <name val="Arial"/>
      <family val="2"/>
    </font>
    <font>
      <u/>
      <sz val="8"/>
      <color rgb="FFFF0000"/>
      <name val="Calibri"/>
      <family val="2"/>
      <scheme val="minor"/>
    </font>
    <font>
      <b/>
      <sz val="10"/>
      <color rgb="FFFF0000"/>
      <name val="Calibri"/>
      <family val="2"/>
      <scheme val="minor"/>
    </font>
    <font>
      <sz val="10"/>
      <color rgb="FF222222"/>
      <name val="Calibri"/>
      <family val="2"/>
      <scheme val="minor"/>
    </font>
    <font>
      <sz val="8"/>
      <color rgb="FF000000"/>
      <name val="Arial Unicode MS"/>
      <family val="2"/>
    </font>
    <font>
      <u/>
      <sz val="8"/>
      <color theme="10"/>
      <name val="Calibri"/>
      <family val="2"/>
      <scheme val="minor"/>
    </font>
    <font>
      <i/>
      <sz val="9"/>
      <color theme="1"/>
      <name val="Arial"/>
      <family val="2"/>
    </font>
    <font>
      <i/>
      <sz val="11"/>
      <color theme="1"/>
      <name val="Arial"/>
      <family val="2"/>
    </font>
    <font>
      <b/>
      <sz val="8"/>
      <color rgb="FF000000"/>
      <name val="Arial"/>
      <family val="2"/>
    </font>
    <font>
      <b/>
      <i/>
      <sz val="8"/>
      <color rgb="FF000000"/>
      <name val="Arial"/>
      <family val="2"/>
    </font>
    <font>
      <b/>
      <sz val="11"/>
      <color theme="1"/>
      <name val="Calibri"/>
      <family val="2"/>
      <scheme val="minor"/>
    </font>
    <font>
      <u/>
      <sz val="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b/>
      <u/>
      <sz val="11"/>
      <color theme="1"/>
      <name val="Calibri"/>
      <family val="2"/>
      <scheme val="minor"/>
    </font>
    <font>
      <i/>
      <sz val="9"/>
      <color theme="1"/>
      <name val="Calibri"/>
      <family val="2"/>
      <scheme val="minor"/>
    </font>
    <font>
      <sz val="8"/>
      <color theme="1"/>
      <name val="Arial"/>
      <family val="2"/>
    </font>
    <font>
      <b/>
      <sz val="16"/>
      <color theme="1"/>
      <name val="Calibri"/>
      <family val="2"/>
      <scheme val="minor"/>
    </font>
    <font>
      <u/>
      <sz val="11"/>
      <color theme="1"/>
      <name val="Calibri"/>
      <family val="2"/>
      <scheme val="minor"/>
    </font>
    <font>
      <i/>
      <sz val="10"/>
      <color theme="1"/>
      <name val="Calibri"/>
      <family val="2"/>
      <scheme val="minor"/>
    </font>
    <font>
      <b/>
      <i/>
      <sz val="10"/>
      <color theme="1"/>
      <name val="Calibri"/>
      <family val="2"/>
      <scheme val="minor"/>
    </font>
    <font>
      <b/>
      <i/>
      <sz val="11"/>
      <color theme="1"/>
      <name val="Calibri"/>
      <family val="2"/>
      <scheme val="minor"/>
    </font>
    <font>
      <b/>
      <sz val="10"/>
      <color rgb="FF000000"/>
      <name val="Calibri"/>
      <family val="2"/>
      <scheme val="minor"/>
    </font>
    <font>
      <u/>
      <sz val="10"/>
      <color rgb="FF000000"/>
      <name val="Calibri"/>
      <family val="2"/>
      <scheme val="minor"/>
    </font>
    <font>
      <b/>
      <i/>
      <sz val="9"/>
      <color theme="1"/>
      <name val="Calibri"/>
      <family val="2"/>
      <scheme val="minor"/>
    </font>
    <font>
      <b/>
      <sz val="8"/>
      <color rgb="FFFF0000"/>
      <name val="Calibri"/>
      <family val="2"/>
      <scheme val="minor"/>
    </font>
    <font>
      <sz val="8"/>
      <color rgb="FFFF0000"/>
      <name val="Calibri"/>
      <family val="2"/>
      <scheme val="minor"/>
    </font>
    <font>
      <sz val="8"/>
      <color rgb="FFFF0000"/>
      <name val="Arial"/>
      <family val="2"/>
    </font>
    <font>
      <b/>
      <i/>
      <sz val="8"/>
      <color theme="1"/>
      <name val="Calibri"/>
      <family val="2"/>
      <scheme val="minor"/>
    </font>
    <font>
      <b/>
      <sz val="10"/>
      <name val="Arial"/>
      <family val="2"/>
    </font>
    <font>
      <i/>
      <sz val="8"/>
      <name val="Arial"/>
      <family val="2"/>
    </font>
    <font>
      <b/>
      <i/>
      <sz val="8"/>
      <name val="Arial"/>
      <family val="2"/>
    </font>
    <font>
      <b/>
      <sz val="8"/>
      <name val="Arial"/>
      <family val="2"/>
    </font>
  </fonts>
  <fills count="3">
    <fill>
      <patternFill patternType="none"/>
    </fill>
    <fill>
      <patternFill patternType="gray125"/>
    </fill>
    <fill>
      <patternFill patternType="solid">
        <fgColor theme="4" tint="0.79998168889431442"/>
        <bgColor indexed="64"/>
      </patternFill>
    </fill>
  </fills>
  <borders count="17">
    <border>
      <left/>
      <right/>
      <top/>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0" fontId="5" fillId="0" borderId="0" applyNumberFormat="0" applyFill="0" applyBorder="0" applyAlignment="0" applyProtection="0"/>
  </cellStyleXfs>
  <cellXfs count="317">
    <xf numFmtId="0" fontId="0" fillId="0" borderId="0" xfId="0"/>
    <xf numFmtId="0" fontId="0" fillId="0" borderId="0" xfId="0" applyAlignment="1">
      <alignment vertical="center"/>
    </xf>
    <xf numFmtId="0" fontId="3" fillId="0" borderId="0" xfId="0" applyFont="1"/>
    <xf numFmtId="0" fontId="4" fillId="0" borderId="0" xfId="0" applyFont="1"/>
    <xf numFmtId="0" fontId="4" fillId="0" borderId="0" xfId="0" applyFont="1" applyAlignment="1">
      <alignment vertical="center"/>
    </xf>
    <xf numFmtId="0" fontId="3"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center"/>
    </xf>
    <xf numFmtId="0" fontId="4" fillId="0" borderId="0" xfId="0" applyFont="1" applyFill="1"/>
    <xf numFmtId="0" fontId="4" fillId="2" borderId="0" xfId="0" applyFont="1" applyFill="1" applyAlignment="1">
      <alignment horizontal="center"/>
    </xf>
    <xf numFmtId="0" fontId="4" fillId="2" borderId="0" xfId="0" applyFont="1" applyFill="1"/>
    <xf numFmtId="0" fontId="3" fillId="0" borderId="0" xfId="0" applyFont="1" applyAlignment="1">
      <alignment vertical="center"/>
    </xf>
    <xf numFmtId="0" fontId="3" fillId="0" borderId="0" xfId="0" applyFont="1" applyAlignment="1">
      <alignment horizontal="center" vertical="center"/>
    </xf>
    <xf numFmtId="0" fontId="5" fillId="0" borderId="0" xfId="2"/>
    <xf numFmtId="0" fontId="2" fillId="0" borderId="0" xfId="0" applyFont="1"/>
    <xf numFmtId="0" fontId="6" fillId="0" borderId="0" xfId="0" applyFont="1"/>
    <xf numFmtId="0" fontId="7" fillId="0" borderId="0" xfId="0" applyFont="1" applyAlignment="1">
      <alignment horizontal="center"/>
    </xf>
    <xf numFmtId="0" fontId="7" fillId="0" borderId="0" xfId="0" applyFont="1"/>
    <xf numFmtId="0" fontId="8" fillId="0" borderId="0" xfId="2" applyFont="1"/>
    <xf numFmtId="0" fontId="3" fillId="0" borderId="0" xfId="0" applyFont="1" applyAlignment="1">
      <alignment horizontal="left"/>
    </xf>
    <xf numFmtId="0" fontId="0" fillId="0" borderId="0" xfId="0" applyFont="1"/>
    <xf numFmtId="0" fontId="6" fillId="0" borderId="0" xfId="0" applyFont="1" applyAlignment="1">
      <alignment horizontal="left"/>
    </xf>
    <xf numFmtId="0" fontId="4" fillId="0" borderId="0" xfId="0" applyFont="1" applyAlignment="1">
      <alignment horizontal="left"/>
    </xf>
    <xf numFmtId="0" fontId="3" fillId="0" borderId="0" xfId="0" applyFont="1" applyAlignment="1">
      <alignment horizontal="left" vertical="center"/>
    </xf>
    <xf numFmtId="0" fontId="4" fillId="2" borderId="0" xfId="0" applyFont="1" applyFill="1" applyAlignment="1">
      <alignment horizontal="left"/>
    </xf>
    <xf numFmtId="0" fontId="4" fillId="0" borderId="0" xfId="0" applyFont="1" applyFill="1" applyAlignment="1">
      <alignment horizontal="left"/>
    </xf>
    <xf numFmtId="0" fontId="4" fillId="0" borderId="0" xfId="0" applyFont="1" applyAlignment="1">
      <alignment horizontal="left" vertical="center"/>
    </xf>
    <xf numFmtId="0" fontId="3" fillId="0" borderId="0" xfId="0" applyFont="1" applyAlignment="1"/>
    <xf numFmtId="0" fontId="4" fillId="0" borderId="0" xfId="0" applyFont="1" applyAlignment="1"/>
    <xf numFmtId="0" fontId="5" fillId="0" borderId="0" xfId="2" applyAlignment="1">
      <alignment vertical="center"/>
    </xf>
    <xf numFmtId="0" fontId="4" fillId="0" borderId="0" xfId="0" applyFont="1" applyAlignment="1">
      <alignment horizontal="right"/>
    </xf>
    <xf numFmtId="0" fontId="9" fillId="0" borderId="0" xfId="0" applyFont="1" applyAlignment="1">
      <alignment vertical="center"/>
    </xf>
    <xf numFmtId="0" fontId="9" fillId="2" borderId="0" xfId="0" applyFont="1" applyFill="1" applyAlignment="1">
      <alignment vertical="center"/>
    </xf>
    <xf numFmtId="0" fontId="2" fillId="0" borderId="0" xfId="0" applyFont="1" applyAlignment="1">
      <alignment horizontal="left"/>
    </xf>
    <xf numFmtId="0" fontId="10" fillId="0" borderId="0" xfId="0" applyFont="1" applyAlignment="1">
      <alignment horizontal="left"/>
    </xf>
    <xf numFmtId="0" fontId="10" fillId="0" borderId="0" xfId="0" applyFont="1"/>
    <xf numFmtId="0" fontId="3" fillId="0" borderId="0" xfId="0" applyFont="1" applyAlignment="1">
      <alignment horizontal="right"/>
    </xf>
    <xf numFmtId="6" fontId="4" fillId="0" borderId="0" xfId="0" applyNumberFormat="1" applyFont="1" applyAlignment="1">
      <alignment horizontal="right"/>
    </xf>
    <xf numFmtId="5" fontId="10" fillId="0" borderId="0" xfId="1" applyNumberFormat="1" applyFont="1" applyAlignment="1">
      <alignment horizontal="right"/>
    </xf>
    <xf numFmtId="0" fontId="3" fillId="0" borderId="0" xfId="0" applyFont="1" applyAlignment="1">
      <alignment horizontal="right" vertical="center"/>
    </xf>
    <xf numFmtId="6" fontId="4" fillId="2" borderId="0" xfId="0" applyNumberFormat="1" applyFont="1" applyFill="1" applyAlignment="1">
      <alignment horizontal="right"/>
    </xf>
    <xf numFmtId="0" fontId="4" fillId="2" borderId="0" xfId="0" applyFont="1" applyFill="1" applyAlignment="1">
      <alignment horizontal="right"/>
    </xf>
    <xf numFmtId="6" fontId="4" fillId="0" borderId="0" xfId="0" applyNumberFormat="1" applyFont="1" applyFill="1" applyAlignment="1">
      <alignment horizontal="right"/>
    </xf>
    <xf numFmtId="0" fontId="4" fillId="0" borderId="0" xfId="0" applyFont="1" applyFill="1" applyAlignment="1">
      <alignment horizontal="right"/>
    </xf>
    <xf numFmtId="6" fontId="10" fillId="0" borderId="0" xfId="0" applyNumberFormat="1" applyFont="1" applyAlignment="1"/>
    <xf numFmtId="6" fontId="4" fillId="0" borderId="0" xfId="0" applyNumberFormat="1" applyFont="1" applyAlignment="1"/>
    <xf numFmtId="164" fontId="10" fillId="0" borderId="0" xfId="0" applyNumberFormat="1" applyFont="1" applyAlignment="1">
      <alignment horizontal="right"/>
    </xf>
    <xf numFmtId="0" fontId="12" fillId="0" borderId="0" xfId="0" applyFont="1"/>
    <xf numFmtId="0" fontId="10" fillId="2" borderId="0" xfId="0" applyFont="1" applyFill="1"/>
    <xf numFmtId="0" fontId="10" fillId="0" borderId="0" xfId="0" applyFont="1" applyFill="1"/>
    <xf numFmtId="0" fontId="12" fillId="2" borderId="0" xfId="0" applyFont="1" applyFill="1"/>
    <xf numFmtId="0" fontId="9" fillId="0" borderId="0" xfId="0" applyFont="1" applyFill="1"/>
    <xf numFmtId="0" fontId="9" fillId="0" borderId="0" xfId="0" applyFont="1" applyFill="1" applyAlignment="1">
      <alignment vertical="center"/>
    </xf>
    <xf numFmtId="0" fontId="0" fillId="0" borderId="0" xfId="0" applyFill="1"/>
    <xf numFmtId="0" fontId="13" fillId="0" borderId="0" xfId="0" applyFont="1"/>
    <xf numFmtId="0" fontId="12" fillId="0" borderId="0" xfId="0" applyFont="1" applyAlignment="1">
      <alignment horizontal="right"/>
    </xf>
    <xf numFmtId="0" fontId="12" fillId="0" borderId="0" xfId="0" applyFont="1" applyAlignment="1">
      <alignment horizontal="left"/>
    </xf>
    <xf numFmtId="0" fontId="14" fillId="0" borderId="0" xfId="0" applyFont="1"/>
    <xf numFmtId="5" fontId="10" fillId="0" borderId="0" xfId="0" applyNumberFormat="1" applyFont="1"/>
    <xf numFmtId="0" fontId="12" fillId="0" borderId="0" xfId="0" applyFont="1" applyFill="1"/>
    <xf numFmtId="0" fontId="14" fillId="0" borderId="0" xfId="0" applyFont="1" applyFill="1"/>
    <xf numFmtId="0" fontId="14" fillId="2" borderId="0" xfId="0" applyFont="1" applyFill="1"/>
    <xf numFmtId="0" fontId="16" fillId="0" borderId="0" xfId="0" applyFont="1" applyAlignment="1">
      <alignment vertical="center"/>
    </xf>
    <xf numFmtId="0" fontId="18" fillId="0" borderId="0" xfId="0" applyFont="1" applyAlignment="1"/>
    <xf numFmtId="6" fontId="12" fillId="0" borderId="0" xfId="0" applyNumberFormat="1" applyFont="1" applyAlignment="1"/>
    <xf numFmtId="0" fontId="12" fillId="0" borderId="0" xfId="0" applyFont="1" applyAlignment="1">
      <alignment vertical="center"/>
    </xf>
    <xf numFmtId="0" fontId="18" fillId="0" borderId="0" xfId="0" applyFont="1" applyAlignment="1">
      <alignment vertical="center"/>
    </xf>
    <xf numFmtId="0" fontId="18" fillId="0" borderId="0" xfId="0" applyFont="1" applyAlignment="1">
      <alignment horizontal="left" vertical="center"/>
    </xf>
    <xf numFmtId="0" fontId="18" fillId="0" borderId="0" xfId="0" applyFont="1"/>
    <xf numFmtId="0" fontId="12" fillId="0" borderId="0" xfId="0" applyFont="1" applyAlignment="1">
      <alignment horizontal="left" vertical="center"/>
    </xf>
    <xf numFmtId="0" fontId="12" fillId="0" borderId="0" xfId="0" applyFont="1" applyFill="1" applyAlignment="1">
      <alignment horizontal="left"/>
    </xf>
    <xf numFmtId="0" fontId="19" fillId="0" borderId="0" xfId="0" applyFont="1"/>
    <xf numFmtId="0" fontId="17" fillId="0" borderId="0" xfId="0" applyFont="1"/>
    <xf numFmtId="0" fontId="20" fillId="0" borderId="0" xfId="0" applyFont="1"/>
    <xf numFmtId="0" fontId="4" fillId="0" borderId="0" xfId="0" applyFont="1" applyAlignment="1">
      <alignment vertical="top"/>
    </xf>
    <xf numFmtId="0" fontId="22" fillId="0" borderId="0" xfId="0" applyFont="1" applyAlignment="1">
      <alignment horizontal="left" vertical="center"/>
    </xf>
    <xf numFmtId="0" fontId="7" fillId="0" borderId="0" xfId="0" applyFont="1" applyAlignment="1">
      <alignment horizontal="left"/>
    </xf>
    <xf numFmtId="0" fontId="8" fillId="0" borderId="0" xfId="2" applyFont="1" applyAlignment="1">
      <alignment horizontal="left" vertical="center"/>
    </xf>
    <xf numFmtId="0" fontId="23" fillId="0" borderId="0" xfId="0" applyFont="1" applyAlignment="1">
      <alignment horizontal="left" vertical="center"/>
    </xf>
    <xf numFmtId="0" fontId="24" fillId="0" borderId="0" xfId="0" applyFont="1"/>
    <xf numFmtId="0" fontId="8" fillId="0" borderId="0" xfId="2" applyFont="1" applyAlignment="1">
      <alignment vertical="center"/>
    </xf>
    <xf numFmtId="0" fontId="24" fillId="0" borderId="0" xfId="0" applyFont="1" applyAlignment="1">
      <alignment vertical="center"/>
    </xf>
    <xf numFmtId="0" fontId="8" fillId="0" borderId="0" xfId="2" applyFont="1" applyFill="1"/>
    <xf numFmtId="0" fontId="25" fillId="0" borderId="0" xfId="0" applyFont="1"/>
    <xf numFmtId="0" fontId="0" fillId="0" borderId="0" xfId="0" applyAlignment="1">
      <alignment vertical="center" wrapText="1"/>
    </xf>
    <xf numFmtId="0" fontId="5" fillId="0" borderId="0" xfId="2" applyAlignment="1">
      <alignment vertical="center" wrapText="1"/>
    </xf>
    <xf numFmtId="0" fontId="21" fillId="0" borderId="0" xfId="0" applyFont="1" applyAlignment="1">
      <alignment horizontal="left" vertical="center" indent="1"/>
    </xf>
    <xf numFmtId="0" fontId="0" fillId="0" borderId="0" xfId="0" applyAlignment="1">
      <alignment horizontal="left" vertical="center" indent="1"/>
    </xf>
    <xf numFmtId="0" fontId="8" fillId="2" borderId="0" xfId="2" applyFont="1" applyFill="1" applyAlignment="1">
      <alignment vertical="center"/>
    </xf>
    <xf numFmtId="0" fontId="8" fillId="2" borderId="0" xfId="2" applyFont="1" applyFill="1"/>
    <xf numFmtId="0" fontId="3" fillId="0" borderId="0" xfId="0" applyFont="1" applyAlignment="1">
      <alignment horizontal="left" vertical="center" wrapText="1"/>
    </xf>
    <xf numFmtId="0" fontId="5" fillId="0" borderId="0" xfId="2" applyAlignment="1">
      <alignment horizontal="left" vertical="center" indent="3"/>
    </xf>
    <xf numFmtId="0" fontId="8" fillId="0" borderId="0" xfId="2" applyFont="1" applyAlignment="1">
      <alignment horizontal="left"/>
    </xf>
    <xf numFmtId="0" fontId="9" fillId="0" borderId="0" xfId="0" applyFont="1"/>
    <xf numFmtId="0" fontId="27" fillId="0" borderId="0" xfId="0" applyFont="1" applyAlignment="1">
      <alignment vertical="top"/>
    </xf>
    <xf numFmtId="0" fontId="27" fillId="0" borderId="0" xfId="0" applyFont="1" applyAlignment="1">
      <alignment vertical="center"/>
    </xf>
    <xf numFmtId="0" fontId="27" fillId="0" borderId="0" xfId="0" applyFont="1"/>
    <xf numFmtId="0" fontId="28" fillId="0" borderId="0" xfId="0" applyFont="1" applyAlignment="1">
      <alignment vertical="center"/>
    </xf>
    <xf numFmtId="0" fontId="4" fillId="0" borderId="0" xfId="0" applyFont="1" applyAlignment="1">
      <alignment horizontal="left" vertical="center" indent="1"/>
    </xf>
    <xf numFmtId="0" fontId="30" fillId="0" borderId="0" xfId="0" applyFont="1" applyAlignment="1">
      <alignment vertical="center"/>
    </xf>
    <xf numFmtId="0" fontId="12" fillId="0" borderId="0" xfId="2" applyFont="1"/>
    <xf numFmtId="0" fontId="29" fillId="0" borderId="0" xfId="0" applyFont="1" applyAlignment="1">
      <alignment vertical="center"/>
    </xf>
    <xf numFmtId="0" fontId="9" fillId="2" borderId="0" xfId="0" applyFont="1" applyFill="1"/>
    <xf numFmtId="0" fontId="0" fillId="2" borderId="0" xfId="0" applyFill="1"/>
    <xf numFmtId="0" fontId="7" fillId="2" borderId="0" xfId="0" applyFont="1" applyFill="1"/>
    <xf numFmtId="6" fontId="7" fillId="0" borderId="0" xfId="0" applyNumberFormat="1" applyFont="1"/>
    <xf numFmtId="0" fontId="31" fillId="0" borderId="0" xfId="0" applyFont="1" applyAlignment="1">
      <alignment vertical="center"/>
    </xf>
    <xf numFmtId="0" fontId="32" fillId="0" borderId="0" xfId="0" applyFont="1" applyAlignment="1">
      <alignment vertical="center" wrapText="1"/>
    </xf>
    <xf numFmtId="164" fontId="4" fillId="0" borderId="0" xfId="1" applyNumberFormat="1" applyFont="1" applyAlignment="1"/>
    <xf numFmtId="0" fontId="33" fillId="0" borderId="0" xfId="0" applyFont="1" applyAlignment="1">
      <alignment vertical="center"/>
    </xf>
    <xf numFmtId="164" fontId="4" fillId="0" borderId="0" xfId="0" applyNumberFormat="1" applyFont="1" applyAlignment="1"/>
    <xf numFmtId="0" fontId="33" fillId="0" borderId="0" xfId="0" applyFont="1"/>
    <xf numFmtId="0" fontId="10" fillId="0" borderId="0" xfId="0" applyFont="1" applyAlignment="1">
      <alignment vertical="center"/>
    </xf>
    <xf numFmtId="0" fontId="8" fillId="0" borderId="0" xfId="2" applyFont="1" applyFill="1" applyAlignment="1">
      <alignment vertical="center"/>
    </xf>
    <xf numFmtId="0" fontId="34" fillId="0" borderId="0" xfId="0" applyFont="1"/>
    <xf numFmtId="0" fontId="2" fillId="0" borderId="0" xfId="0" applyFont="1" applyFill="1"/>
    <xf numFmtId="0" fontId="35" fillId="0" borderId="0" xfId="0" applyFont="1"/>
    <xf numFmtId="0" fontId="36" fillId="0" borderId="0" xfId="0" applyFont="1" applyFill="1"/>
    <xf numFmtId="0" fontId="0" fillId="0" borderId="0" xfId="0" applyAlignment="1">
      <alignment horizontal="center"/>
    </xf>
    <xf numFmtId="0" fontId="37" fillId="0" borderId="0" xfId="0" applyFont="1" applyFill="1"/>
    <xf numFmtId="0" fontId="37" fillId="0" borderId="0" xfId="0" applyFont="1"/>
    <xf numFmtId="0" fontId="36" fillId="0" borderId="0" xfId="0" applyFont="1"/>
    <xf numFmtId="0" fontId="36" fillId="0" borderId="0" xfId="0" applyFont="1" applyAlignment="1">
      <alignment vertical="center"/>
    </xf>
    <xf numFmtId="0" fontId="0" fillId="0" borderId="0" xfId="0" applyFill="1" applyAlignment="1">
      <alignment horizontal="center"/>
    </xf>
    <xf numFmtId="0" fontId="0" fillId="0" borderId="0" xfId="0" applyAlignment="1">
      <alignment horizontal="left"/>
    </xf>
    <xf numFmtId="0" fontId="10" fillId="2" borderId="0" xfId="0" applyFont="1" applyFill="1" applyAlignment="1">
      <alignment horizontal="left"/>
    </xf>
    <xf numFmtId="0" fontId="38" fillId="0" borderId="0" xfId="0" applyFont="1"/>
    <xf numFmtId="0" fontId="38" fillId="0" borderId="0" xfId="0" applyFont="1" applyFill="1" applyAlignment="1">
      <alignment horizontal="left"/>
    </xf>
    <xf numFmtId="0" fontId="16" fillId="0" borderId="0" xfId="0" applyFont="1" applyAlignment="1">
      <alignment horizontal="right" vertical="center"/>
    </xf>
    <xf numFmtId="0" fontId="40" fillId="2" borderId="0" xfId="0" applyFont="1" applyFill="1"/>
    <xf numFmtId="0" fontId="41" fillId="2" borderId="0" xfId="0" applyFont="1" applyFill="1"/>
    <xf numFmtId="0" fontId="8" fillId="0" borderId="0" xfId="2" applyFont="1" applyAlignment="1">
      <alignment horizontal="left" vertical="center" indent="1"/>
    </xf>
    <xf numFmtId="0" fontId="34" fillId="0" borderId="0" xfId="0" applyFont="1" applyAlignment="1">
      <alignment horizontal="left"/>
    </xf>
    <xf numFmtId="0" fontId="16" fillId="0" borderId="0" xfId="0" applyFont="1" applyAlignment="1">
      <alignment horizontal="left" vertical="center"/>
    </xf>
    <xf numFmtId="0" fontId="14" fillId="0" borderId="0" xfId="0" quotePrefix="1" applyFont="1"/>
    <xf numFmtId="0" fontId="39" fillId="0" borderId="0" xfId="0" applyFont="1" applyAlignment="1">
      <alignment horizontal="left" vertical="center"/>
    </xf>
    <xf numFmtId="0" fontId="41" fillId="0" borderId="0" xfId="0" applyFont="1" applyAlignment="1">
      <alignment vertical="center"/>
    </xf>
    <xf numFmtId="0" fontId="8" fillId="2" borderId="0" xfId="2" applyFont="1" applyFill="1" applyAlignment="1">
      <alignment horizontal="left"/>
    </xf>
    <xf numFmtId="0" fontId="42" fillId="0" borderId="0" xfId="2" applyFont="1" applyAlignment="1">
      <alignment horizontal="left" vertical="center"/>
    </xf>
    <xf numFmtId="164" fontId="7" fillId="0" borderId="0" xfId="0" applyNumberFormat="1" applyFont="1"/>
    <xf numFmtId="0" fontId="7" fillId="0" borderId="0" xfId="0" applyFont="1" applyFill="1"/>
    <xf numFmtId="0" fontId="26" fillId="0" borderId="0" xfId="0" applyFont="1" applyFill="1" applyAlignment="1">
      <alignment horizontal="left" vertical="center"/>
    </xf>
    <xf numFmtId="0" fontId="8" fillId="0" borderId="0" xfId="2" applyFont="1" applyFill="1" applyAlignment="1">
      <alignment horizontal="left" vertical="center"/>
    </xf>
    <xf numFmtId="0" fontId="2" fillId="0" borderId="0" xfId="0" applyFont="1" applyAlignment="1">
      <alignment vertical="center"/>
    </xf>
    <xf numFmtId="0" fontId="44" fillId="0" borderId="0" xfId="0" applyFont="1"/>
    <xf numFmtId="0" fontId="36" fillId="0" borderId="0" xfId="0" applyFont="1" applyAlignment="1">
      <alignment horizontal="left" vertical="center" wrapText="1"/>
    </xf>
    <xf numFmtId="0" fontId="4" fillId="0" borderId="0" xfId="0" applyFont="1" applyFill="1" applyAlignment="1">
      <alignment vertical="center"/>
    </xf>
    <xf numFmtId="0" fontId="4" fillId="0" borderId="0" xfId="0" applyFont="1" applyFill="1" applyAlignment="1">
      <alignment horizontal="left" vertical="center"/>
    </xf>
    <xf numFmtId="0" fontId="0" fillId="0" borderId="0" xfId="0" applyFill="1" applyAlignment="1">
      <alignment vertical="center"/>
    </xf>
    <xf numFmtId="0" fontId="34" fillId="0" borderId="0" xfId="0" applyFont="1" applyAlignment="1">
      <alignment vertical="center"/>
    </xf>
    <xf numFmtId="0" fontId="6" fillId="0" borderId="0" xfId="0" applyFont="1" applyAlignment="1">
      <alignment vertical="center"/>
    </xf>
    <xf numFmtId="0" fontId="10" fillId="0" borderId="0" xfId="2" applyFont="1"/>
    <xf numFmtId="0" fontId="40" fillId="0" borderId="0" xfId="0" applyFont="1" applyAlignment="1">
      <alignment vertical="center"/>
    </xf>
    <xf numFmtId="0" fontId="11" fillId="0" borderId="0" xfId="0" applyFont="1" applyAlignment="1">
      <alignment vertical="center"/>
    </xf>
    <xf numFmtId="0" fontId="45" fillId="0" borderId="0" xfId="0" applyFont="1" applyAlignment="1">
      <alignment vertical="center"/>
    </xf>
    <xf numFmtId="0" fontId="46" fillId="0" borderId="0" xfId="2" applyFont="1" applyAlignment="1">
      <alignment vertical="center"/>
    </xf>
    <xf numFmtId="0" fontId="43" fillId="0" borderId="0" xfId="0" applyFont="1" applyAlignment="1">
      <alignment horizontal="left"/>
    </xf>
    <xf numFmtId="0" fontId="13" fillId="2" borderId="0" xfId="0" applyFont="1" applyFill="1"/>
    <xf numFmtId="0" fontId="20" fillId="2" borderId="0" xfId="0" applyFont="1" applyFill="1"/>
    <xf numFmtId="0" fontId="36" fillId="2" borderId="0" xfId="0" applyFont="1" applyFill="1"/>
    <xf numFmtId="0" fontId="0" fillId="2" borderId="0" xfId="0" applyFill="1" applyAlignment="1">
      <alignment horizontal="center"/>
    </xf>
    <xf numFmtId="0" fontId="13" fillId="0" borderId="0" xfId="0" applyFont="1" applyFill="1"/>
    <xf numFmtId="6" fontId="4" fillId="0" borderId="0" xfId="0" applyNumberFormat="1" applyFont="1" applyAlignment="1">
      <alignment horizontal="left"/>
    </xf>
    <xf numFmtId="6" fontId="3" fillId="0" borderId="0" xfId="0" applyNumberFormat="1" applyFont="1" applyAlignment="1"/>
    <xf numFmtId="0" fontId="3" fillId="0" borderId="1" xfId="0" applyFont="1" applyBorder="1" applyAlignment="1">
      <alignment horizontal="left"/>
    </xf>
    <xf numFmtId="6" fontId="4" fillId="0" borderId="2" xfId="0" applyNumberFormat="1" applyFont="1" applyBorder="1" applyAlignment="1"/>
    <xf numFmtId="6" fontId="4" fillId="0" borderId="3" xfId="0" applyNumberFormat="1" applyFont="1" applyBorder="1" applyAlignment="1"/>
    <xf numFmtId="0" fontId="3" fillId="0" borderId="4" xfId="0" applyFont="1" applyBorder="1" applyAlignment="1">
      <alignment horizontal="left"/>
    </xf>
    <xf numFmtId="0" fontId="4" fillId="0" borderId="0" xfId="0" applyFont="1" applyBorder="1" applyAlignment="1"/>
    <xf numFmtId="0" fontId="4" fillId="0" borderId="5" xfId="0" applyFont="1" applyBorder="1" applyAlignment="1"/>
    <xf numFmtId="6" fontId="4" fillId="0" borderId="0" xfId="0" applyNumberFormat="1" applyFont="1" applyBorder="1" applyAlignment="1"/>
    <xf numFmtId="6" fontId="4" fillId="0" borderId="5" xfId="0" applyNumberFormat="1" applyFont="1" applyBorder="1" applyAlignment="1"/>
    <xf numFmtId="0" fontId="4" fillId="0" borderId="4" xfId="0" applyFont="1" applyBorder="1" applyAlignment="1">
      <alignment horizontal="left"/>
    </xf>
    <xf numFmtId="0" fontId="4" fillId="0" borderId="6" xfId="0" applyFont="1" applyBorder="1" applyAlignment="1">
      <alignment horizontal="left"/>
    </xf>
    <xf numFmtId="0" fontId="4" fillId="0" borderId="7" xfId="0" applyFont="1" applyBorder="1" applyAlignment="1"/>
    <xf numFmtId="0" fontId="4" fillId="0" borderId="8" xfId="0" applyFont="1" applyBorder="1" applyAlignment="1"/>
    <xf numFmtId="0" fontId="34" fillId="0" borderId="4" xfId="0" applyFont="1" applyBorder="1" applyAlignment="1">
      <alignment horizontal="left"/>
    </xf>
    <xf numFmtId="0" fontId="6" fillId="0" borderId="4" xfId="0" applyFont="1" applyBorder="1" applyAlignment="1">
      <alignment horizontal="left"/>
    </xf>
    <xf numFmtId="0" fontId="14" fillId="0" borderId="0" xfId="0" applyFont="1" applyFill="1" applyAlignment="1">
      <alignment horizontal="left"/>
    </xf>
    <xf numFmtId="0" fontId="26" fillId="2" borderId="0" xfId="0" applyFont="1" applyFill="1" applyAlignment="1">
      <alignment horizontal="left" vertical="center"/>
    </xf>
    <xf numFmtId="6" fontId="3" fillId="2" borderId="0" xfId="0" applyNumberFormat="1" applyFont="1" applyFill="1" applyAlignment="1">
      <alignment horizontal="right"/>
    </xf>
    <xf numFmtId="6" fontId="3" fillId="0" borderId="0" xfId="0" applyNumberFormat="1" applyFont="1" applyAlignment="1">
      <alignment horizontal="right"/>
    </xf>
    <xf numFmtId="0" fontId="12" fillId="0" borderId="0" xfId="0" applyFont="1" applyAlignment="1"/>
    <xf numFmtId="0" fontId="8" fillId="0" borderId="0" xfId="2" applyFont="1" applyFill="1" applyAlignment="1">
      <alignment horizontal="left"/>
    </xf>
    <xf numFmtId="0" fontId="52" fillId="0" borderId="0" xfId="2" applyFont="1"/>
    <xf numFmtId="0" fontId="52" fillId="0" borderId="0" xfId="2" applyFont="1" applyAlignment="1">
      <alignment vertical="center"/>
    </xf>
    <xf numFmtId="0" fontId="12" fillId="0" borderId="0" xfId="0" applyFont="1" applyAlignment="1">
      <alignment vertical="center" readingOrder="1"/>
    </xf>
    <xf numFmtId="0" fontId="12" fillId="0" borderId="0" xfId="0" applyFont="1" applyAlignment="1">
      <alignment horizontal="left" vertical="center" indent="4" readingOrder="1"/>
    </xf>
    <xf numFmtId="0" fontId="4" fillId="0" borderId="0" xfId="0" applyFont="1" applyAlignment="1">
      <alignment vertical="center" readingOrder="1"/>
    </xf>
    <xf numFmtId="0" fontId="53" fillId="0" borderId="0" xfId="0" applyFont="1"/>
    <xf numFmtId="0" fontId="51" fillId="0" borderId="0" xfId="0" applyFont="1"/>
    <xf numFmtId="0" fontId="54" fillId="0" borderId="0" xfId="0" applyFont="1"/>
    <xf numFmtId="0" fontId="55" fillId="0" borderId="0" xfId="0" applyFont="1"/>
    <xf numFmtId="0" fontId="56" fillId="0" borderId="0" xfId="0" applyFont="1"/>
    <xf numFmtId="164" fontId="4" fillId="0" borderId="0" xfId="0" applyNumberFormat="1" applyFont="1" applyFill="1"/>
    <xf numFmtId="164" fontId="4" fillId="0" borderId="0" xfId="0" applyNumberFormat="1" applyFont="1"/>
    <xf numFmtId="0" fontId="16" fillId="0" borderId="0" xfId="0" applyFont="1" applyFill="1"/>
    <xf numFmtId="0" fontId="20" fillId="0" borderId="0" xfId="0" applyFont="1" applyFill="1"/>
    <xf numFmtId="164" fontId="4" fillId="0" borderId="0" xfId="0" applyNumberFormat="1" applyFont="1" applyFill="1" applyAlignment="1">
      <alignment horizontal="right"/>
    </xf>
    <xf numFmtId="164" fontId="4" fillId="0" borderId="0" xfId="1" applyNumberFormat="1" applyFont="1" applyAlignment="1">
      <alignment horizontal="right"/>
    </xf>
    <xf numFmtId="164" fontId="57" fillId="0" borderId="0" xfId="0" applyNumberFormat="1" applyFont="1"/>
    <xf numFmtId="0" fontId="39" fillId="0" borderId="0" xfId="0" applyFont="1" applyFill="1"/>
    <xf numFmtId="0" fontId="40" fillId="0" borderId="0" xfId="0" applyFont="1" applyFill="1" applyAlignment="1">
      <alignment vertical="top"/>
    </xf>
    <xf numFmtId="6" fontId="18" fillId="0" borderId="0" xfId="0" applyNumberFormat="1" applyFont="1" applyAlignment="1"/>
    <xf numFmtId="0" fontId="59" fillId="0" borderId="0" xfId="0" applyFont="1" applyAlignment="1">
      <alignment vertical="center"/>
    </xf>
    <xf numFmtId="164" fontId="4" fillId="0" borderId="0" xfId="0" applyNumberFormat="1" applyFont="1" applyAlignment="1">
      <alignment horizontal="right"/>
    </xf>
    <xf numFmtId="0" fontId="46" fillId="0" borderId="0" xfId="2" applyFont="1"/>
    <xf numFmtId="0" fontId="60" fillId="0" borderId="0" xfId="0" applyFont="1"/>
    <xf numFmtId="0" fontId="4" fillId="2" borderId="0" xfId="0" applyFont="1" applyFill="1" applyAlignment="1">
      <alignment vertical="center"/>
    </xf>
    <xf numFmtId="0" fontId="4" fillId="2" borderId="0" xfId="0" applyFont="1" applyFill="1" applyAlignment="1">
      <alignment horizontal="left" vertical="center"/>
    </xf>
    <xf numFmtId="0" fontId="8" fillId="2" borderId="0" xfId="2" applyFont="1" applyFill="1" applyAlignment="1">
      <alignment horizontal="left" vertical="center"/>
    </xf>
    <xf numFmtId="0" fontId="61" fillId="0" borderId="0" xfId="0" applyFont="1" applyFill="1"/>
    <xf numFmtId="0" fontId="0" fillId="0" borderId="0" xfId="0" applyFont="1" applyFill="1"/>
    <xf numFmtId="0" fontId="16" fillId="0" borderId="0" xfId="0" applyFont="1"/>
    <xf numFmtId="0" fontId="12" fillId="2" borderId="0" xfId="0" applyFont="1" applyFill="1" applyAlignment="1">
      <alignment horizontal="left"/>
    </xf>
    <xf numFmtId="0" fontId="12" fillId="2" borderId="0" xfId="0" applyFont="1" applyFill="1" applyAlignment="1">
      <alignment horizontal="center"/>
    </xf>
    <xf numFmtId="6" fontId="12" fillId="2" borderId="0" xfId="0" applyNumberFormat="1" applyFont="1" applyFill="1" applyAlignment="1">
      <alignment horizontal="right"/>
    </xf>
    <xf numFmtId="0" fontId="12" fillId="2" borderId="0" xfId="0" applyFont="1" applyFill="1" applyAlignment="1">
      <alignment horizontal="right"/>
    </xf>
    <xf numFmtId="0" fontId="15" fillId="2" borderId="0" xfId="0" applyFont="1" applyFill="1" applyAlignment="1">
      <alignment vertical="center" wrapText="1"/>
    </xf>
    <xf numFmtId="0" fontId="13" fillId="0" borderId="0" xfId="0" applyFont="1" applyAlignment="1">
      <alignment vertical="center"/>
    </xf>
    <xf numFmtId="0" fontId="7" fillId="0" borderId="0" xfId="0" applyFont="1" applyAlignment="1">
      <alignment vertical="center"/>
    </xf>
    <xf numFmtId="0" fontId="18" fillId="0" borderId="0" xfId="0" applyFont="1" applyAlignment="1">
      <alignment horizontal="left"/>
    </xf>
    <xf numFmtId="0" fontId="43" fillId="0" borderId="0" xfId="0" applyFont="1"/>
    <xf numFmtId="0" fontId="62" fillId="0" borderId="0" xfId="0" applyFont="1"/>
    <xf numFmtId="0" fontId="63" fillId="0" borderId="0" xfId="0" applyFont="1"/>
    <xf numFmtId="0" fontId="64" fillId="0" borderId="0" xfId="0" applyFont="1"/>
    <xf numFmtId="0" fontId="26" fillId="0" borderId="0" xfId="0" applyFont="1"/>
    <xf numFmtId="0" fontId="26" fillId="0" borderId="0" xfId="0" applyFont="1" applyAlignment="1">
      <alignment horizontal="left" vertical="center"/>
    </xf>
    <xf numFmtId="0" fontId="26" fillId="0" borderId="0" xfId="0" applyFont="1" applyAlignment="1">
      <alignment vertical="center"/>
    </xf>
    <xf numFmtId="0" fontId="4" fillId="0" borderId="0" xfId="0" quotePrefix="1" applyFont="1"/>
    <xf numFmtId="6" fontId="3" fillId="0" borderId="0" xfId="0" applyNumberFormat="1" applyFont="1" applyFill="1" applyAlignment="1">
      <alignment horizontal="right"/>
    </xf>
    <xf numFmtId="0" fontId="3" fillId="0" borderId="0" xfId="0" applyFont="1" applyFill="1" applyAlignment="1">
      <alignment horizontal="right"/>
    </xf>
    <xf numFmtId="0" fontId="3" fillId="2" borderId="0" xfId="0" applyFont="1" applyFill="1" applyAlignment="1">
      <alignment horizontal="right"/>
    </xf>
    <xf numFmtId="0" fontId="63" fillId="0" borderId="0" xfId="0" applyFont="1" applyAlignment="1">
      <alignment horizontal="left"/>
    </xf>
    <xf numFmtId="0" fontId="62" fillId="0" borderId="0" xfId="0" applyFont="1" applyAlignment="1">
      <alignment horizontal="left"/>
    </xf>
    <xf numFmtId="0" fontId="67" fillId="0" borderId="0" xfId="0" applyFont="1"/>
    <xf numFmtId="6" fontId="4" fillId="0" borderId="0" xfId="0" applyNumberFormat="1" applyFont="1"/>
    <xf numFmtId="164" fontId="3" fillId="0" borderId="0" xfId="0" applyNumberFormat="1" applyFont="1"/>
    <xf numFmtId="164" fontId="3" fillId="0" borderId="0" xfId="0" applyNumberFormat="1" applyFont="1" applyAlignment="1"/>
    <xf numFmtId="164" fontId="12" fillId="0" borderId="0" xfId="0" applyNumberFormat="1" applyFont="1" applyAlignment="1"/>
    <xf numFmtId="164" fontId="56" fillId="0" borderId="0" xfId="0" applyNumberFormat="1" applyFont="1"/>
    <xf numFmtId="164" fontId="16" fillId="0" borderId="0" xfId="0" applyNumberFormat="1" applyFont="1" applyFill="1"/>
    <xf numFmtId="164" fontId="0" fillId="0" borderId="0" xfId="0" applyNumberFormat="1" applyFill="1"/>
    <xf numFmtId="164" fontId="0" fillId="0" borderId="0" xfId="0" applyNumberFormat="1"/>
    <xf numFmtId="164" fontId="4" fillId="0" borderId="0" xfId="0" applyNumberFormat="1" applyFont="1" applyFill="1" applyAlignment="1">
      <alignment horizontal="left"/>
    </xf>
    <xf numFmtId="164" fontId="16" fillId="0" borderId="0" xfId="0" applyNumberFormat="1" applyFont="1" applyAlignment="1">
      <alignment horizontal="right" vertical="center"/>
    </xf>
    <xf numFmtId="0" fontId="68" fillId="0" borderId="0" xfId="0" applyFont="1" applyAlignment="1">
      <alignment horizontal="left"/>
    </xf>
    <xf numFmtId="0" fontId="10" fillId="0" borderId="0" xfId="0" applyFont="1" applyFill="1" applyAlignment="1">
      <alignment horizontal="left"/>
    </xf>
    <xf numFmtId="0" fontId="11" fillId="2" borderId="0" xfId="0" applyFont="1" applyFill="1"/>
    <xf numFmtId="0" fontId="38" fillId="2" borderId="0" xfId="0" applyFont="1" applyFill="1"/>
    <xf numFmtId="0" fontId="5" fillId="0" borderId="0" xfId="2" applyFill="1"/>
    <xf numFmtId="164" fontId="12" fillId="0" borderId="0" xfId="0" applyNumberFormat="1" applyFont="1"/>
    <xf numFmtId="164" fontId="18" fillId="0" borderId="0" xfId="0" applyNumberFormat="1" applyFont="1" applyAlignment="1">
      <alignment horizontal="right"/>
    </xf>
    <xf numFmtId="164" fontId="52" fillId="0" borderId="0" xfId="2" applyNumberFormat="1" applyFont="1"/>
    <xf numFmtId="164" fontId="12" fillId="0" borderId="0" xfId="0" applyNumberFormat="1" applyFont="1" applyAlignment="1">
      <alignment vertical="center"/>
    </xf>
    <xf numFmtId="164" fontId="18" fillId="0" borderId="0" xfId="0" applyNumberFormat="1" applyFont="1"/>
    <xf numFmtId="0" fontId="68" fillId="0" borderId="0" xfId="0" applyFont="1"/>
    <xf numFmtId="0" fontId="69" fillId="0" borderId="0" xfId="0" applyFont="1"/>
    <xf numFmtId="0" fontId="68" fillId="0" borderId="0" xfId="0" applyFont="1" applyFill="1"/>
    <xf numFmtId="0" fontId="69" fillId="0" borderId="0" xfId="0" applyFont="1" applyFill="1"/>
    <xf numFmtId="0" fontId="70" fillId="0" borderId="0" xfId="0" applyFont="1" applyAlignment="1">
      <alignment vertical="center"/>
    </xf>
    <xf numFmtId="0" fontId="69" fillId="0" borderId="0" xfId="0" applyFont="1" applyAlignment="1">
      <alignment vertical="center"/>
    </xf>
    <xf numFmtId="0" fontId="57" fillId="0" borderId="0" xfId="0" applyFont="1"/>
    <xf numFmtId="164" fontId="57" fillId="0" borderId="0" xfId="0" applyNumberFormat="1" applyFont="1" applyAlignment="1">
      <alignment horizontal="right"/>
    </xf>
    <xf numFmtId="0" fontId="55" fillId="0" borderId="0" xfId="0" applyFont="1" applyAlignment="1">
      <alignment horizontal="center"/>
    </xf>
    <xf numFmtId="0" fontId="57" fillId="0" borderId="0" xfId="0" applyFont="1" applyAlignment="1">
      <alignment horizontal="center"/>
    </xf>
    <xf numFmtId="0" fontId="56" fillId="0" borderId="0" xfId="0" applyFont="1" applyAlignment="1">
      <alignment horizontal="center"/>
    </xf>
    <xf numFmtId="0" fontId="16" fillId="0" borderId="0" xfId="0" applyFont="1" applyFill="1" applyAlignment="1">
      <alignment horizontal="center"/>
    </xf>
    <xf numFmtId="6" fontId="4" fillId="0" borderId="0" xfId="0" applyNumberFormat="1" applyFont="1" applyFill="1" applyAlignment="1">
      <alignment horizontal="center"/>
    </xf>
    <xf numFmtId="0" fontId="68" fillId="0" borderId="0" xfId="0" applyFont="1" applyAlignment="1">
      <alignment vertical="center"/>
    </xf>
    <xf numFmtId="0" fontId="51" fillId="0" borderId="0" xfId="0" applyFont="1" applyAlignment="1">
      <alignment horizontal="center"/>
    </xf>
    <xf numFmtId="0" fontId="55" fillId="0" borderId="0" xfId="0" applyFont="1" applyAlignment="1">
      <alignment horizontal="left"/>
    </xf>
    <xf numFmtId="6" fontId="6" fillId="0" borderId="0" xfId="0" applyNumberFormat="1" applyFont="1"/>
    <xf numFmtId="0" fontId="7" fillId="0" borderId="0" xfId="0" applyFont="1" applyAlignment="1">
      <alignment horizontal="left" vertical="center"/>
    </xf>
    <xf numFmtId="0" fontId="13" fillId="0" borderId="0" xfId="0" applyFont="1" applyFill="1" applyAlignment="1">
      <alignment horizontal="left"/>
    </xf>
    <xf numFmtId="0" fontId="7" fillId="0" borderId="0" xfId="0" applyFont="1" applyAlignment="1">
      <alignment horizontal="center" vertical="center"/>
    </xf>
    <xf numFmtId="0" fontId="51" fillId="0" borderId="0" xfId="0" applyFont="1" applyAlignment="1">
      <alignment horizontal="left"/>
    </xf>
    <xf numFmtId="0" fontId="51" fillId="0" borderId="0" xfId="0" applyFont="1" applyAlignment="1">
      <alignment horizontal="right"/>
    </xf>
    <xf numFmtId="0" fontId="6" fillId="0" borderId="0" xfId="0" applyFont="1" applyAlignment="1">
      <alignment horizontal="right"/>
    </xf>
    <xf numFmtId="0" fontId="51" fillId="0" borderId="0" xfId="0" applyFont="1" applyAlignment="1">
      <alignment horizontal="justify" vertical="center"/>
    </xf>
    <xf numFmtId="0" fontId="7" fillId="0" borderId="0" xfId="0" applyFont="1" applyAlignment="1">
      <alignment horizontal="justify" vertical="center"/>
    </xf>
    <xf numFmtId="0" fontId="37" fillId="0" borderId="0" xfId="0" applyFont="1" applyAlignment="1">
      <alignment horizontal="left"/>
    </xf>
    <xf numFmtId="0" fontId="73" fillId="0" borderId="0" xfId="0" applyFont="1" applyAlignment="1">
      <alignment horizontal="left"/>
    </xf>
    <xf numFmtId="0" fontId="73" fillId="0" borderId="0" xfId="0" applyFont="1"/>
    <xf numFmtId="0" fontId="37" fillId="0" borderId="0" xfId="0" applyFont="1" applyAlignment="1">
      <alignment horizontal="right"/>
    </xf>
    <xf numFmtId="0" fontId="75" fillId="0" borderId="0" xfId="0" applyFont="1"/>
    <xf numFmtId="0" fontId="46" fillId="0" borderId="0" xfId="2" applyFont="1" applyAlignment="1" applyProtection="1"/>
    <xf numFmtId="0" fontId="6" fillId="0" borderId="0" xfId="0" applyFont="1" applyAlignment="1">
      <alignment horizontal="center"/>
    </xf>
    <xf numFmtId="0" fontId="2" fillId="2" borderId="0" xfId="0" applyFont="1" applyFill="1"/>
    <xf numFmtId="0" fontId="46" fillId="0" borderId="0" xfId="2" applyFont="1" applyFill="1"/>
    <xf numFmtId="0" fontId="7" fillId="0" borderId="0" xfId="0" applyFont="1" applyFill="1" applyAlignment="1">
      <alignment horizontal="left"/>
    </xf>
    <xf numFmtId="0" fontId="37" fillId="0" borderId="0" xfId="0" applyFont="1" applyAlignment="1">
      <alignment horizontal="center"/>
    </xf>
    <xf numFmtId="0" fontId="37" fillId="0" borderId="0" xfId="0" applyFont="1" applyAlignment="1">
      <alignment vertical="center"/>
    </xf>
    <xf numFmtId="0" fontId="7" fillId="0" borderId="0" xfId="0" quotePrefix="1" applyFont="1"/>
    <xf numFmtId="0" fontId="72" fillId="0" borderId="0" xfId="0" applyFont="1" applyAlignment="1">
      <alignment horizontal="left"/>
    </xf>
    <xf numFmtId="0" fontId="75" fillId="0" borderId="0" xfId="0" applyFont="1" applyAlignment="1">
      <alignment horizontal="left"/>
    </xf>
    <xf numFmtId="0" fontId="7" fillId="0" borderId="0" xfId="0" quotePrefix="1" applyFont="1" applyAlignment="1">
      <alignment horizontal="left"/>
    </xf>
    <xf numFmtId="0" fontId="7" fillId="0" borderId="0" xfId="0" applyFont="1" applyAlignment="1">
      <alignment horizontal="right"/>
    </xf>
    <xf numFmtId="0" fontId="12" fillId="0" borderId="0" xfId="2" applyFont="1" applyAlignment="1">
      <alignment vertical="center"/>
    </xf>
    <xf numFmtId="0" fontId="40" fillId="0" borderId="0" xfId="0" applyFont="1" applyFill="1"/>
    <xf numFmtId="0" fontId="15" fillId="0" borderId="0" xfId="0" applyFont="1" applyFill="1" applyAlignment="1">
      <alignment vertical="center" wrapText="1"/>
    </xf>
    <xf numFmtId="0" fontId="0" fillId="0" borderId="0" xfId="0" applyFill="1" applyAlignment="1">
      <alignment horizontal="left"/>
    </xf>
    <xf numFmtId="0" fontId="46" fillId="0" borderId="0" xfId="2" applyFont="1" applyFill="1" applyAlignment="1">
      <alignment vertical="center"/>
    </xf>
    <xf numFmtId="0" fontId="69" fillId="0" borderId="0" xfId="2" applyFont="1" applyFill="1"/>
    <xf numFmtId="0" fontId="3" fillId="0" borderId="0" xfId="0" applyFont="1" applyFill="1"/>
    <xf numFmtId="0" fontId="46" fillId="0" borderId="0" xfId="2" applyFont="1" applyFill="1" applyAlignment="1">
      <alignment horizontal="left"/>
    </xf>
    <xf numFmtId="0" fontId="7" fillId="0" borderId="0" xfId="0" applyFont="1" applyFill="1" applyAlignment="1">
      <alignment vertical="center"/>
    </xf>
    <xf numFmtId="0" fontId="6" fillId="0" borderId="9" xfId="0" applyFont="1" applyBorder="1"/>
    <xf numFmtId="0" fontId="7" fillId="0" borderId="10" xfId="0" applyFont="1" applyBorder="1"/>
    <xf numFmtId="0" fontId="7" fillId="0" borderId="11" xfId="0" applyFont="1" applyBorder="1"/>
    <xf numFmtId="0" fontId="7" fillId="0" borderId="12" xfId="0" applyFont="1" applyBorder="1"/>
    <xf numFmtId="0" fontId="7" fillId="0" borderId="0" xfId="0" applyFont="1" applyBorder="1"/>
    <xf numFmtId="0" fontId="7" fillId="0" borderId="13" xfId="0" applyFont="1" applyBorder="1"/>
    <xf numFmtId="0" fontId="7" fillId="0" borderId="14" xfId="0" applyFont="1" applyBorder="1"/>
    <xf numFmtId="0" fontId="7" fillId="0" borderId="15" xfId="0" applyFont="1" applyBorder="1"/>
    <xf numFmtId="0" fontId="0" fillId="0" borderId="15" xfId="0" applyBorder="1"/>
    <xf numFmtId="0" fontId="7" fillId="0" borderId="16" xfId="0" applyFont="1" applyBorder="1"/>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800040"/>
      <color rgb="FFFF00FF"/>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drawings/_rels/drawing1.xml.rels><?xml version="1.0" encoding="UTF-8" standalone="yes"?>
<Relationships xmlns="http://schemas.openxmlformats.org/package/2006/relationships"><Relationship Id="rId2" Type="http://schemas.openxmlformats.org/officeDocument/2006/relationships/hyperlink" Target="https://www.siteadvisor.com/sites/http:/www.riverbladeknifeandfly.com/-?pip=false&amp;premium=false&amp;client_uid=1624156945&amp;client_ver=3.7.1.125&amp;client_type=IEPlugin&amp;suite=true&amp;aff_id=105&amp;locale=en_us&amp;ui=1&amp;os_ver=6.1.1.0" TargetMode="External"/><Relationship Id="rId1" Type="http://schemas.openxmlformats.org/officeDocument/2006/relationships/hyperlink" Target="http://gan.doubleclick.net/gan_click?lid=41000000036819634&amp;pubid=21000000000324658"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siteadvisor.com/sites/http:/www.tumembership.org/donate/?pip=false&amp;premium=false&amp;client_uid=1624156945&amp;client_ver=3.7.1.125&amp;client_type=IEPlugin&amp;suite=true&amp;aff_id=105&amp;locale=en_us&amp;ui=1&amp;os_ver=6.1.1.0" TargetMode="External"/><Relationship Id="rId7" Type="http://schemas.openxmlformats.org/officeDocument/2006/relationships/hyperlink" Target="https://www.siteadvisor.com/sites/http:/www.enctu.org/?pip=false&amp;premium=false&amp;client_uid=1624156945&amp;client_ver=3.7.1.125&amp;client_type=IEPlugin&amp;suite=true&amp;aff_id=105&amp;locale=en_us&amp;ui=1&amp;os_ver=6.1.1.0" TargetMode="External"/><Relationship Id="rId2" Type="http://schemas.openxmlformats.org/officeDocument/2006/relationships/image" Target="../media/image1.gif"/><Relationship Id="rId1" Type="http://schemas.openxmlformats.org/officeDocument/2006/relationships/hyperlink" Target="https://www.siteadvisor.com/sites/http:/www.saludatu.org/?pip=false&amp;premium=false&amp;client_uid=1624156945&amp;client_ver=3.7.1.125&amp;client_type=IEPlugin&amp;suite=true&amp;aff_id=105&amp;locale=en_us&amp;ui=1&amp;os_ver=6.1.1.0" TargetMode="External"/><Relationship Id="rId6" Type="http://schemas.openxmlformats.org/officeDocument/2006/relationships/hyperlink" Target="https://www.siteadvisor.com/sites/http:/www.ppktu.org/?pip=false&amp;premium=false&amp;client_uid=1624156945&amp;client_ver=3.7.1.125&amp;client_type=IEPlugin&amp;suite=true&amp;aff_id=105&amp;locale=en_us&amp;ui=1&amp;os_ver=6.1.1.0" TargetMode="External"/><Relationship Id="rId5" Type="http://schemas.openxmlformats.org/officeDocument/2006/relationships/hyperlink" Target="https://www.siteadvisor.com/sites/http:/virginiatu.org/?pip=false&amp;premium=false&amp;client_uid=1624156945&amp;client_ver=3.7.1.125&amp;client_type=IEPlugin&amp;suite=true&amp;aff_id=105&amp;locale=en_us&amp;ui=1&amp;os_ver=6.1.1.0" TargetMode="External"/><Relationship Id="rId4" Type="http://schemas.openxmlformats.org/officeDocument/2006/relationships/hyperlink" Target="https://www.siteadvisor.com/sites/http:/www.tu.org/get-involved/subscribe-to-newsletters#overlay-context=media?pip=false&amp;premium=false&amp;client_uid=1624156945&amp;client_ver=3.7.1.125&amp;client_type=IEPlugin&amp;suite=true&amp;aff_id=105&amp;locale=en_us&amp;ui=1&amp;os_ver=6.1.1.0"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www.clinchriverhouse.com/index.htm" TargetMode="External"/><Relationship Id="rId1" Type="http://schemas.openxmlformats.org/officeDocument/2006/relationships/hyperlink" Target="http://gan.doubleclick.net/gan_click?lid=41000000036819634&amp;pubid=21000000000324658"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http://www.clinchriverhouse.com/index.htm" TargetMode="External"/><Relationship Id="rId1" Type="http://schemas.openxmlformats.org/officeDocument/2006/relationships/hyperlink" Target="http://gan.doubleclick.net/gan_click?lid=41000000036819634&amp;pubid=21000000000324658" TargetMode="External"/></Relationships>
</file>

<file path=xl/drawings/_rels/drawing5.xml.rels><?xml version="1.0" encoding="UTF-8" standalone="yes"?>
<Relationships xmlns="http://schemas.openxmlformats.org/package/2006/relationships"><Relationship Id="rId8" Type="http://schemas.openxmlformats.org/officeDocument/2006/relationships/hyperlink" Target="https://mail.aol.com/38798-111/aol-6/en-us/mail/get-attachment.aspx?uid=29423301&amp;folder=OldMail&amp;partId=4" TargetMode="External"/><Relationship Id="rId3" Type="http://schemas.openxmlformats.org/officeDocument/2006/relationships/image" Target="../media/image4.jpeg"/><Relationship Id="rId7" Type="http://schemas.openxmlformats.org/officeDocument/2006/relationships/image" Target="../media/image6.jpeg"/><Relationship Id="rId2" Type="http://schemas.openxmlformats.org/officeDocument/2006/relationships/hyperlink" Target="http://gan.doubleclick.net/gan_click?lid=41000000036819634&amp;pubid=21000000000324658" TargetMode="External"/><Relationship Id="rId1" Type="http://schemas.openxmlformats.org/officeDocument/2006/relationships/hyperlink" Target="https://www.siteadvisor.com/sites/http:/www.riverbladeknifeandfly.com/-?pip=false&amp;premium=false&amp;client_uid=1624156945&amp;client_ver=3.7.1.125&amp;client_type=IEPlugin&amp;suite=true&amp;aff_id=105&amp;locale=en_us&amp;ui=1&amp;os_ver=6.1.1.0" TargetMode="External"/><Relationship Id="rId6" Type="http://schemas.openxmlformats.org/officeDocument/2006/relationships/hyperlink" Target="http://flyfishtennessee.com/blog/wp-content/uploads/2010/10/sevierville_TN_0319101.jpg" TargetMode="External"/><Relationship Id="rId5" Type="http://schemas.openxmlformats.org/officeDocument/2006/relationships/image" Target="../media/image5.jpeg"/><Relationship Id="rId4" Type="http://schemas.openxmlformats.org/officeDocument/2006/relationships/hyperlink" Target="http://flyfishtennessee.com/blog/wp-content/uploads/2010/11/Litter-River-Outfitters.jpg" TargetMode="External"/><Relationship Id="rId9"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hyperlink" Target="http://gan.doubleclick.net/gan_click?lid=41000000036819634&amp;pubid=21000000000324658"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https://www.siteadvisor.com/sites/http:/www.riverbladeknifeandfly.com/-?pip=false&amp;premium=false&amp;client_uid=1624156945&amp;client_ver=3.7.1.125&amp;client_type=IEPlugin&amp;suite=true&amp;aff_id=105&amp;locale=en_us&amp;ui=1&amp;os_ver=6.1.1.0" TargetMode="External"/><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hyperlink" Target="http://www.clinchriverhouse.com/index.htm" TargetMode="External"/><Relationship Id="rId1" Type="http://schemas.openxmlformats.org/officeDocument/2006/relationships/hyperlink" Target="http://gan.doubleclick.net/gan_click?lid=41000000036819634&amp;pubid=21000000000324658" TargetMode="External"/><Relationship Id="rId5" Type="http://schemas.openxmlformats.org/officeDocument/2006/relationships/image" Target="../media/image10.png"/><Relationship Id="rId4" Type="http://schemas.openxmlformats.org/officeDocument/2006/relationships/image" Target="../media/image11.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207</xdr:row>
      <xdr:rowOff>0</xdr:rowOff>
    </xdr:from>
    <xdr:to>
      <xdr:col>7</xdr:col>
      <xdr:colOff>304800</xdr:colOff>
      <xdr:row>208</xdr:row>
      <xdr:rowOff>139700</xdr:rowOff>
    </xdr:to>
    <xdr:sp macro="" textlink="">
      <xdr:nvSpPr>
        <xdr:cNvPr id="4" name="AutoShape 9" descr="http://gan.doubleclick.net/gan_impression?lid=41000000036819634&amp;pubid=21000000000324658">
          <a:hlinkClick xmlns:r="http://schemas.openxmlformats.org/officeDocument/2006/relationships" r:id="rId1"/>
        </xdr:cNvPr>
        <xdr:cNvSpPr>
          <a:spLocks noChangeAspect="1" noChangeArrowheads="1"/>
        </xdr:cNvSpPr>
      </xdr:nvSpPr>
      <xdr:spPr bwMode="auto">
        <a:xfrm>
          <a:off x="7067550" y="39776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207</xdr:row>
      <xdr:rowOff>0</xdr:rowOff>
    </xdr:from>
    <xdr:to>
      <xdr:col>9</xdr:col>
      <xdr:colOff>304800</xdr:colOff>
      <xdr:row>208</xdr:row>
      <xdr:rowOff>139700</xdr:rowOff>
    </xdr:to>
    <xdr:sp macro="" textlink="">
      <xdr:nvSpPr>
        <xdr:cNvPr id="5" name="AutoShape 10" descr="http://gan.doubleclick.net/gan_impression?lid=41000000036819634&amp;pubid=21000000000324658">
          <a:hlinkClick xmlns:r="http://schemas.openxmlformats.org/officeDocument/2006/relationships" r:id="rId1"/>
        </xdr:cNvPr>
        <xdr:cNvSpPr>
          <a:spLocks noChangeAspect="1" noChangeArrowheads="1"/>
        </xdr:cNvSpPr>
      </xdr:nvSpPr>
      <xdr:spPr bwMode="auto">
        <a:xfrm>
          <a:off x="10534650" y="39776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13</xdr:row>
      <xdr:rowOff>0</xdr:rowOff>
    </xdr:from>
    <xdr:ext cx="304800" cy="301625"/>
    <xdr:sp macro="" textlink="">
      <xdr:nvSpPr>
        <xdr:cNvPr id="6" name="AutoShape 3" descr="sacore:untested.gif">
          <a:hlinkClick xmlns:r="http://schemas.openxmlformats.org/officeDocument/2006/relationships" r:id="rId2" tgtFrame="_blank"/>
        </xdr:cNvPr>
        <xdr:cNvSpPr>
          <a:spLocks noChangeAspect="1" noChangeArrowheads="1"/>
        </xdr:cNvSpPr>
      </xdr:nvSpPr>
      <xdr:spPr bwMode="auto">
        <a:xfrm>
          <a:off x="3990975" y="3265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13</xdr:row>
      <xdr:rowOff>0</xdr:rowOff>
    </xdr:from>
    <xdr:ext cx="304800" cy="301625"/>
    <xdr:sp macro="" textlink="">
      <xdr:nvSpPr>
        <xdr:cNvPr id="7" name="AutoShape 3" descr="sacore:untested.gif">
          <a:hlinkClick xmlns:r="http://schemas.openxmlformats.org/officeDocument/2006/relationships" r:id="rId2" tgtFrame="_blank"/>
        </xdr:cNvPr>
        <xdr:cNvSpPr>
          <a:spLocks noChangeAspect="1" noChangeArrowheads="1"/>
        </xdr:cNvSpPr>
      </xdr:nvSpPr>
      <xdr:spPr bwMode="auto">
        <a:xfrm>
          <a:off x="7067550" y="32651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97</xdr:row>
      <xdr:rowOff>0</xdr:rowOff>
    </xdr:from>
    <xdr:ext cx="304800" cy="304800"/>
    <xdr:sp macro="" textlink="">
      <xdr:nvSpPr>
        <xdr:cNvPr id="8" name="AutoShape 1" descr="http://gan.doubleclick.net/gan_impression?lid=41000000036819634&amp;pubid=21000000000324658">
          <a:hlinkClick xmlns:r="http://schemas.openxmlformats.org/officeDocument/2006/relationships" r:id="rId1"/>
        </xdr:cNvPr>
        <xdr:cNvSpPr>
          <a:spLocks noChangeAspect="1" noChangeArrowheads="1"/>
        </xdr:cNvSpPr>
      </xdr:nvSpPr>
      <xdr:spPr bwMode="auto">
        <a:xfrm>
          <a:off x="4791075" y="10868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9</xdr:row>
      <xdr:rowOff>0</xdr:rowOff>
    </xdr:from>
    <xdr:to>
      <xdr:col>3</xdr:col>
      <xdr:colOff>304800</xdr:colOff>
      <xdr:row>10</xdr:row>
      <xdr:rowOff>146050</xdr:rowOff>
    </xdr:to>
    <xdr:sp macro="" textlink="">
      <xdr:nvSpPr>
        <xdr:cNvPr id="3" name="AutoShape 8" descr="sacore:green.gif">
          <a:hlinkClick xmlns:r="http://schemas.openxmlformats.org/officeDocument/2006/relationships" r:id="rId1" tgtFrame="_blank"/>
        </xdr:cNvPr>
        <xdr:cNvSpPr>
          <a:spLocks noChangeAspect="1" noChangeArrowheads="1"/>
        </xdr:cNvSpPr>
      </xdr:nvSpPr>
      <xdr:spPr bwMode="auto">
        <a:xfrm>
          <a:off x="4791075" y="99783900"/>
          <a:ext cx="304800" cy="3079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1255448</xdr:colOff>
      <xdr:row>177</xdr:row>
      <xdr:rowOff>12700</xdr:rowOff>
    </xdr:from>
    <xdr:ext cx="2178009" cy="1054100"/>
    <xdr:pic>
      <xdr:nvPicPr>
        <xdr:cNvPr id="4" name="Picture 3" descr="http://www.tctu.org/tnmap.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88848" y="30949900"/>
          <a:ext cx="2178009" cy="1054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272</xdr:row>
      <xdr:rowOff>0</xdr:rowOff>
    </xdr:from>
    <xdr:ext cx="304800" cy="304800"/>
    <xdr:sp macro="" textlink="">
      <xdr:nvSpPr>
        <xdr:cNvPr id="5" name="AutoShape 3" descr="sacore:green.gif">
          <a:hlinkClick xmlns:r="http://schemas.openxmlformats.org/officeDocument/2006/relationships" r:id="rId3" tgtFrame="_blank"/>
        </xdr:cNvPr>
        <xdr:cNvSpPr>
          <a:spLocks noChangeAspect="1" noChangeArrowheads="1"/>
        </xdr:cNvSpPr>
      </xdr:nvSpPr>
      <xdr:spPr bwMode="auto">
        <a:xfrm>
          <a:off x="4791075" y="121777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272</xdr:row>
      <xdr:rowOff>0</xdr:rowOff>
    </xdr:from>
    <xdr:ext cx="304800" cy="304800"/>
    <xdr:sp macro="" textlink="">
      <xdr:nvSpPr>
        <xdr:cNvPr id="6" name="AutoShape 4" descr="sacore:green.gif">
          <a:hlinkClick xmlns:r="http://schemas.openxmlformats.org/officeDocument/2006/relationships" r:id="rId4" tgtFrame="_blank"/>
        </xdr:cNvPr>
        <xdr:cNvSpPr>
          <a:spLocks noChangeAspect="1" noChangeArrowheads="1"/>
        </xdr:cNvSpPr>
      </xdr:nvSpPr>
      <xdr:spPr bwMode="auto">
        <a:xfrm>
          <a:off x="4791075" y="121777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134</xdr:row>
      <xdr:rowOff>0</xdr:rowOff>
    </xdr:from>
    <xdr:ext cx="304800" cy="311150"/>
    <xdr:sp macro="" textlink="">
      <xdr:nvSpPr>
        <xdr:cNvPr id="7" name="AutoShape 8" descr="sacore:green.gif">
          <a:hlinkClick xmlns:r="http://schemas.openxmlformats.org/officeDocument/2006/relationships" r:id="rId1" tgtFrame="_blank"/>
        </xdr:cNvPr>
        <xdr:cNvSpPr>
          <a:spLocks noChangeAspect="1" noChangeArrowheads="1"/>
        </xdr:cNvSpPr>
      </xdr:nvSpPr>
      <xdr:spPr bwMode="auto">
        <a:xfrm>
          <a:off x="4791075" y="99755325"/>
          <a:ext cx="304800" cy="3111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202</xdr:row>
      <xdr:rowOff>0</xdr:rowOff>
    </xdr:from>
    <xdr:ext cx="304800" cy="311150"/>
    <xdr:sp macro="" textlink="">
      <xdr:nvSpPr>
        <xdr:cNvPr id="8" name="AutoShape 31" descr="sacore:untested.gif">
          <a:hlinkClick xmlns:r="http://schemas.openxmlformats.org/officeDocument/2006/relationships" r:id="rId5" tgtFrame="_blank"/>
        </xdr:cNvPr>
        <xdr:cNvSpPr>
          <a:spLocks noChangeAspect="1" noChangeArrowheads="1"/>
        </xdr:cNvSpPr>
      </xdr:nvSpPr>
      <xdr:spPr bwMode="auto">
        <a:xfrm>
          <a:off x="466725" y="110604300"/>
          <a:ext cx="304800" cy="3111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253</xdr:row>
      <xdr:rowOff>0</xdr:rowOff>
    </xdr:from>
    <xdr:ext cx="304800" cy="311150"/>
    <xdr:sp macro="" textlink="">
      <xdr:nvSpPr>
        <xdr:cNvPr id="9" name="AutoShape 32" descr="sacore:green.gif">
          <a:hlinkClick xmlns:r="http://schemas.openxmlformats.org/officeDocument/2006/relationships" r:id="rId6" tgtFrame="_blank"/>
        </xdr:cNvPr>
        <xdr:cNvSpPr>
          <a:spLocks noChangeAspect="1" noChangeArrowheads="1"/>
        </xdr:cNvSpPr>
      </xdr:nvSpPr>
      <xdr:spPr bwMode="auto">
        <a:xfrm>
          <a:off x="8124825" y="118862475"/>
          <a:ext cx="304800" cy="3111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253</xdr:row>
      <xdr:rowOff>0</xdr:rowOff>
    </xdr:from>
    <xdr:ext cx="304800" cy="311150"/>
    <xdr:sp macro="" textlink="">
      <xdr:nvSpPr>
        <xdr:cNvPr id="10" name="AutoShape 34" descr="sacore:untested.gif">
          <a:hlinkClick xmlns:r="http://schemas.openxmlformats.org/officeDocument/2006/relationships" r:id="rId7" tgtFrame="_blank"/>
        </xdr:cNvPr>
        <xdr:cNvSpPr>
          <a:spLocks noChangeAspect="1" noChangeArrowheads="1"/>
        </xdr:cNvSpPr>
      </xdr:nvSpPr>
      <xdr:spPr bwMode="auto">
        <a:xfrm>
          <a:off x="8124825" y="118862475"/>
          <a:ext cx="304800" cy="3111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28</xdr:row>
      <xdr:rowOff>0</xdr:rowOff>
    </xdr:from>
    <xdr:to>
      <xdr:col>4</xdr:col>
      <xdr:colOff>304800</xdr:colOff>
      <xdr:row>29</xdr:row>
      <xdr:rowOff>139700</xdr:rowOff>
    </xdr:to>
    <xdr:sp macro="" textlink="">
      <xdr:nvSpPr>
        <xdr:cNvPr id="2" name="AutoShape 1" descr="http://gan.doubleclick.net/gan_impression?lid=41000000036819634&amp;pubid=21000000000324658">
          <a:hlinkClick xmlns:r="http://schemas.openxmlformats.org/officeDocument/2006/relationships" r:id="rId1"/>
        </xdr:cNvPr>
        <xdr:cNvSpPr>
          <a:spLocks noChangeAspect="1" noChangeArrowheads="1"/>
        </xdr:cNvSpPr>
      </xdr:nvSpPr>
      <xdr:spPr bwMode="auto">
        <a:xfrm>
          <a:off x="6257925" y="12096750"/>
          <a:ext cx="304800" cy="3302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231949</xdr:colOff>
      <xdr:row>28</xdr:row>
      <xdr:rowOff>0</xdr:rowOff>
    </xdr:from>
    <xdr:to>
      <xdr:col>4</xdr:col>
      <xdr:colOff>611663</xdr:colOff>
      <xdr:row>30</xdr:row>
      <xdr:rowOff>114299</xdr:rowOff>
    </xdr:to>
    <xdr:pic>
      <xdr:nvPicPr>
        <xdr:cNvPr id="3" name="Picture 2" descr="Clinch Riverhouse Logo">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89874" y="11918951"/>
          <a:ext cx="532114" cy="495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39</xdr:row>
      <xdr:rowOff>0</xdr:rowOff>
    </xdr:from>
    <xdr:to>
      <xdr:col>4</xdr:col>
      <xdr:colOff>304800</xdr:colOff>
      <xdr:row>40</xdr:row>
      <xdr:rowOff>139700</xdr:rowOff>
    </xdr:to>
    <xdr:sp macro="" textlink="">
      <xdr:nvSpPr>
        <xdr:cNvPr id="2" name="AutoShape 1" descr="http://gan.doubleclick.net/gan_impression?lid=41000000036819634&amp;pubid=21000000000324658">
          <a:hlinkClick xmlns:r="http://schemas.openxmlformats.org/officeDocument/2006/relationships" r:id="rId1"/>
        </xdr:cNvPr>
        <xdr:cNvSpPr>
          <a:spLocks noChangeAspect="1" noChangeArrowheads="1"/>
        </xdr:cNvSpPr>
      </xdr:nvSpPr>
      <xdr:spPr bwMode="auto">
        <a:xfrm>
          <a:off x="9058275" y="15144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231949</xdr:colOff>
      <xdr:row>38</xdr:row>
      <xdr:rowOff>12701</xdr:rowOff>
    </xdr:from>
    <xdr:to>
      <xdr:col>4</xdr:col>
      <xdr:colOff>764063</xdr:colOff>
      <xdr:row>40</xdr:row>
      <xdr:rowOff>127000</xdr:rowOff>
    </xdr:to>
    <xdr:pic>
      <xdr:nvPicPr>
        <xdr:cNvPr id="3" name="Picture 2" descr="Clinch Riverhouse Logo">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93049" y="11988801"/>
          <a:ext cx="532114" cy="495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0</xdr:colOff>
      <xdr:row>59</xdr:row>
      <xdr:rowOff>0</xdr:rowOff>
    </xdr:from>
    <xdr:ext cx="304800" cy="301625"/>
    <xdr:sp macro="" textlink="">
      <xdr:nvSpPr>
        <xdr:cNvPr id="2049" name="AutoShape 1" descr="http://b.scorecardresearch.com/b?rn=67528394&amp;C1=2&amp;C2=1000009&amp;C4=http%3A%2F%2Fsearch.aol.com%2Faol%2Fsearch&amp;C5=us.search&amp;C7=http%3A%2F%2Fsearch.aol.com%2Faol%2Fsearch&amp;C8=AOL%20Search%20Results"/>
        <xdr:cNvSpPr>
          <a:spLocks noChangeAspect="1" noChangeArrowheads="1"/>
        </xdr:cNvSpPr>
      </xdr:nvSpPr>
      <xdr:spPr bwMode="auto">
        <a:xfrm>
          <a:off x="7029450" y="1672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59</xdr:row>
      <xdr:rowOff>0</xdr:rowOff>
    </xdr:from>
    <xdr:ext cx="304800" cy="301625"/>
    <xdr:sp macro="" textlink="">
      <xdr:nvSpPr>
        <xdr:cNvPr id="2050" name="AutoShape 2" descr="http://b.scorecardresearch.com/b?rn=67528394&amp;C1=2&amp;C2=1000009&amp;C4=http%3A%2F%2Fsearch.aol.com%2Faol%2Fsearch&amp;C5=us.search&amp;C7=http%3A%2F%2Fsearch.aol.com%2Faol%2Fsearch&amp;C8=AOL%20Search%20Results"/>
        <xdr:cNvSpPr>
          <a:spLocks noChangeAspect="1" noChangeArrowheads="1"/>
        </xdr:cNvSpPr>
      </xdr:nvSpPr>
      <xdr:spPr bwMode="auto">
        <a:xfrm>
          <a:off x="7029450" y="17230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59</xdr:row>
      <xdr:rowOff>0</xdr:rowOff>
    </xdr:from>
    <xdr:ext cx="304800" cy="301625"/>
    <xdr:sp macro="" textlink="">
      <xdr:nvSpPr>
        <xdr:cNvPr id="2051" name="AutoShape 3" descr="sacore:untested.gif">
          <a:hlinkClick xmlns:r="http://schemas.openxmlformats.org/officeDocument/2006/relationships" r:id="rId1" tgtFrame="_blank"/>
        </xdr:cNvPr>
        <xdr:cNvSpPr>
          <a:spLocks noChangeAspect="1" noChangeArrowheads="1"/>
        </xdr:cNvSpPr>
      </xdr:nvSpPr>
      <xdr:spPr bwMode="auto">
        <a:xfrm>
          <a:off x="7029450" y="17602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59</xdr:row>
      <xdr:rowOff>0</xdr:rowOff>
    </xdr:from>
    <xdr:ext cx="304800" cy="301625"/>
    <xdr:sp macro="" textlink="">
      <xdr:nvSpPr>
        <xdr:cNvPr id="2053" name="AutoShape 5" descr="http://b.scorecardresearch.com/b?rn=67528394&amp;C1=2&amp;C2=1000009&amp;C4=http%3A%2F%2Fsearch.aol.com%2Faol%2Fsearch&amp;C5=us.search&amp;C7=http%3A%2F%2Fsearch.aol.com%2Faol%2Fsearch&amp;C8=AOL%20Search%20Results"/>
        <xdr:cNvSpPr>
          <a:spLocks noChangeAspect="1" noChangeArrowheads="1"/>
        </xdr:cNvSpPr>
      </xdr:nvSpPr>
      <xdr:spPr bwMode="auto">
        <a:xfrm>
          <a:off x="7029450" y="1656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59</xdr:row>
      <xdr:rowOff>0</xdr:rowOff>
    </xdr:from>
    <xdr:ext cx="304800" cy="301625"/>
    <xdr:sp macro="" textlink="">
      <xdr:nvSpPr>
        <xdr:cNvPr id="2054" name="AutoShape 6" descr="http://b.scorecardresearch.com/b?rn=77613800&amp;C1=2&amp;C2=1000009&amp;C4=http%3A%2F%2Fsearch.aol.com%2Faol%2Fsearch&amp;C5=us.search&amp;C7=http%3A%2F%2Fsearch.aol.com%2Faol%2Fsearch&amp;C8=AOL%20Search%20Results"/>
        <xdr:cNvSpPr>
          <a:spLocks noChangeAspect="1" noChangeArrowheads="1"/>
        </xdr:cNvSpPr>
      </xdr:nvSpPr>
      <xdr:spPr bwMode="auto">
        <a:xfrm>
          <a:off x="7029450" y="1810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84</xdr:row>
      <xdr:rowOff>0</xdr:rowOff>
    </xdr:from>
    <xdr:ext cx="304800" cy="304800"/>
    <xdr:sp macro="" textlink="">
      <xdr:nvSpPr>
        <xdr:cNvPr id="2055" name="AutoShape 7" descr="http://gan.doubleclick.net/gan_impression?lid=41000000036819634&amp;pubid=21000000000324658">
          <a:hlinkClick xmlns:r="http://schemas.openxmlformats.org/officeDocument/2006/relationships" r:id="rId2"/>
        </xdr:cNvPr>
        <xdr:cNvSpPr>
          <a:spLocks noChangeAspect="1" noChangeArrowheads="1"/>
        </xdr:cNvSpPr>
      </xdr:nvSpPr>
      <xdr:spPr bwMode="auto">
        <a:xfrm>
          <a:off x="7029450" y="43976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1777999</xdr:colOff>
      <xdr:row>85</xdr:row>
      <xdr:rowOff>185743</xdr:rowOff>
    </xdr:from>
    <xdr:ext cx="1079501" cy="544118"/>
    <xdr:pic>
      <xdr:nvPicPr>
        <xdr:cNvPr id="9" name="Picture 8" descr="http://flyfishtennessee.com/blog/wp-content/uploads/2010/11/main_flyfishinggs.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77999" y="20505743"/>
          <a:ext cx="1079501" cy="5441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90</xdr:row>
      <xdr:rowOff>0</xdr:rowOff>
    </xdr:from>
    <xdr:ext cx="304800" cy="304800"/>
    <xdr:sp macro="" textlink="">
      <xdr:nvSpPr>
        <xdr:cNvPr id="2057" name="AutoShape 9" descr="http://gan.doubleclick.net/gan_impression?lid=41000000036819634&amp;pubid=21000000000324658">
          <a:hlinkClick xmlns:r="http://schemas.openxmlformats.org/officeDocument/2006/relationships" r:id="rId2"/>
        </xdr:cNvPr>
        <xdr:cNvSpPr>
          <a:spLocks noChangeAspect="1" noChangeArrowheads="1"/>
        </xdr:cNvSpPr>
      </xdr:nvSpPr>
      <xdr:spPr bwMode="auto">
        <a:xfrm>
          <a:off x="7029450" y="464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90</xdr:row>
      <xdr:rowOff>0</xdr:rowOff>
    </xdr:from>
    <xdr:ext cx="304800" cy="304800"/>
    <xdr:sp macro="" textlink="">
      <xdr:nvSpPr>
        <xdr:cNvPr id="2058" name="AutoShape 10" descr="http://gan.doubleclick.net/gan_impression?lid=41000000036819634&amp;pubid=21000000000324658">
          <a:hlinkClick xmlns:r="http://schemas.openxmlformats.org/officeDocument/2006/relationships" r:id="rId2"/>
        </xdr:cNvPr>
        <xdr:cNvSpPr>
          <a:spLocks noChangeAspect="1" noChangeArrowheads="1"/>
        </xdr:cNvSpPr>
      </xdr:nvSpPr>
      <xdr:spPr bwMode="auto">
        <a:xfrm>
          <a:off x="10496550" y="464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90</xdr:row>
      <xdr:rowOff>1</xdr:rowOff>
    </xdr:from>
    <xdr:ext cx="2846089" cy="698499"/>
    <xdr:pic>
      <xdr:nvPicPr>
        <xdr:cNvPr id="12" name="Picture 11" descr="http://flyfishtennessee.com/blog/wp-content/uploads/2010/11/Litter-River-Outfitters.jpg">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1602701"/>
          <a:ext cx="2846089" cy="6984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99</xdr:row>
      <xdr:rowOff>0</xdr:rowOff>
    </xdr:from>
    <xdr:ext cx="304800" cy="304800"/>
    <xdr:sp macro="" textlink="">
      <xdr:nvSpPr>
        <xdr:cNvPr id="2060" name="AutoShape 12" descr="http://gan.doubleclick.net/gan_impression?lid=41000000036819634&amp;pubid=21000000000324658">
          <a:hlinkClick xmlns:r="http://schemas.openxmlformats.org/officeDocument/2006/relationships" r:id="rId2"/>
        </xdr:cNvPr>
        <xdr:cNvSpPr>
          <a:spLocks noChangeAspect="1" noChangeArrowheads="1"/>
        </xdr:cNvSpPr>
      </xdr:nvSpPr>
      <xdr:spPr bwMode="auto">
        <a:xfrm>
          <a:off x="7029450" y="4901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98</xdr:row>
      <xdr:rowOff>0</xdr:rowOff>
    </xdr:from>
    <xdr:ext cx="304800" cy="304800"/>
    <xdr:sp macro="" textlink="">
      <xdr:nvSpPr>
        <xdr:cNvPr id="2061" name="AutoShape 13" descr="http://gan.doubleclick.net/gan_impression?lid=41000000036819634&amp;pubid=21000000000324658">
          <a:hlinkClick xmlns:r="http://schemas.openxmlformats.org/officeDocument/2006/relationships" r:id="rId2"/>
        </xdr:cNvPr>
        <xdr:cNvSpPr>
          <a:spLocks noChangeAspect="1" noChangeArrowheads="1"/>
        </xdr:cNvSpPr>
      </xdr:nvSpPr>
      <xdr:spPr bwMode="auto">
        <a:xfrm>
          <a:off x="10496550" y="4920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94</xdr:row>
      <xdr:rowOff>127001</xdr:rowOff>
    </xdr:from>
    <xdr:ext cx="2862544" cy="558800"/>
    <xdr:pic>
      <xdr:nvPicPr>
        <xdr:cNvPr id="15" name="Picture 14" descr="http://flyfishtennessee.com/blog/wp-content/uploads/2010/10/sevierville_TN_0319101.jpg">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2453601"/>
          <a:ext cx="2862544" cy="558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44</xdr:row>
      <xdr:rowOff>0</xdr:rowOff>
    </xdr:from>
    <xdr:ext cx="304800" cy="301625"/>
    <xdr:sp macro="" textlink="">
      <xdr:nvSpPr>
        <xdr:cNvPr id="21" name="AutoShape 1" descr="http://b.scorecardresearch.com/b?rn=67528394&amp;C1=2&amp;C2=1000009&amp;C4=http%3A%2F%2Fsearch.aol.com%2Faol%2Fsearch&amp;C5=us.search&amp;C7=http%3A%2F%2Fsearch.aol.com%2Faol%2Fsearch&amp;C8=AOL%20Search%20Results"/>
        <xdr:cNvSpPr>
          <a:spLocks noChangeAspect="1" noChangeArrowheads="1"/>
        </xdr:cNvSpPr>
      </xdr:nvSpPr>
      <xdr:spPr bwMode="auto">
        <a:xfrm>
          <a:off x="7035800" y="1883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44</xdr:row>
      <xdr:rowOff>0</xdr:rowOff>
    </xdr:from>
    <xdr:ext cx="304800" cy="301625"/>
    <xdr:sp macro="" textlink="">
      <xdr:nvSpPr>
        <xdr:cNvPr id="22" name="AutoShape 1" descr="http://b.scorecardresearch.com/b?rn=67528394&amp;C1=2&amp;C2=1000009&amp;C4=http%3A%2F%2Fsearch.aol.com%2Faol%2Fsearch&amp;C5=us.search&amp;C7=http%3A%2F%2Fsearch.aol.com%2Faol%2Fsearch&amp;C8=AOL%20Search%20Results"/>
        <xdr:cNvSpPr>
          <a:spLocks noChangeAspect="1" noChangeArrowheads="1"/>
        </xdr:cNvSpPr>
      </xdr:nvSpPr>
      <xdr:spPr bwMode="auto">
        <a:xfrm>
          <a:off x="7035800" y="1883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46</xdr:row>
      <xdr:rowOff>0</xdr:rowOff>
    </xdr:from>
    <xdr:ext cx="304800" cy="301625"/>
    <xdr:sp macro="" textlink="">
      <xdr:nvSpPr>
        <xdr:cNvPr id="23" name="AutoShape 3" descr="sacore:untested.gif">
          <a:hlinkClick xmlns:r="http://schemas.openxmlformats.org/officeDocument/2006/relationships" r:id="rId1" tgtFrame="_blank"/>
        </xdr:cNvPr>
        <xdr:cNvSpPr>
          <a:spLocks noChangeAspect="1" noChangeArrowheads="1"/>
        </xdr:cNvSpPr>
      </xdr:nvSpPr>
      <xdr:spPr bwMode="auto">
        <a:xfrm>
          <a:off x="7035800" y="1972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46</xdr:row>
      <xdr:rowOff>0</xdr:rowOff>
    </xdr:from>
    <xdr:ext cx="304800" cy="301625"/>
    <xdr:sp macro="" textlink="">
      <xdr:nvSpPr>
        <xdr:cNvPr id="24" name="AutoShape 3" descr="sacore:untested.gif">
          <a:hlinkClick xmlns:r="http://schemas.openxmlformats.org/officeDocument/2006/relationships" r:id="rId1" tgtFrame="_blank"/>
        </xdr:cNvPr>
        <xdr:cNvSpPr>
          <a:spLocks noChangeAspect="1" noChangeArrowheads="1"/>
        </xdr:cNvSpPr>
      </xdr:nvSpPr>
      <xdr:spPr bwMode="auto">
        <a:xfrm>
          <a:off x="7035800" y="1972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186</xdr:row>
      <xdr:rowOff>0</xdr:rowOff>
    </xdr:from>
    <xdr:ext cx="304800" cy="307975"/>
    <xdr:sp macro="" textlink="">
      <xdr:nvSpPr>
        <xdr:cNvPr id="2" name="AutoShape 1" descr="https://mail.aol.com/38798-111/aol-6/en-us/mail/get-attachment.aspx?uid=29423301&amp;folder=OldMail&amp;partId=4">
          <a:hlinkClick xmlns:r="http://schemas.openxmlformats.org/officeDocument/2006/relationships" r:id="rId8" tgtFrame="_blank"/>
        </xdr:cNvPr>
        <xdr:cNvSpPr>
          <a:spLocks noChangeAspect="1" noChangeArrowheads="1"/>
        </xdr:cNvSpPr>
      </xdr:nvSpPr>
      <xdr:spPr bwMode="auto">
        <a:xfrm>
          <a:off x="0" y="5006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2840636</xdr:colOff>
      <xdr:row>48</xdr:row>
      <xdr:rowOff>12701</xdr:rowOff>
    </xdr:from>
    <xdr:ext cx="1778643" cy="1333499"/>
    <xdr:pic>
      <xdr:nvPicPr>
        <xdr:cNvPr id="5" name="Picture 4"/>
        <xdr:cNvPicPr>
          <a:picLocks noChangeAspect="1"/>
        </xdr:cNvPicPr>
      </xdr:nvPicPr>
      <xdr:blipFill>
        <a:blip xmlns:r="http://schemas.openxmlformats.org/officeDocument/2006/relationships" r:embed="rId9"/>
        <a:stretch>
          <a:fillRect/>
        </a:stretch>
      </xdr:blipFill>
      <xdr:spPr>
        <a:xfrm>
          <a:off x="2840636" y="31661101"/>
          <a:ext cx="1778643" cy="1333499"/>
        </a:xfrm>
        <a:prstGeom prst="rect">
          <a:avLst/>
        </a:prstGeom>
      </xdr:spPr>
    </xdr:pic>
    <xdr:clientData/>
  </xdr:oneCellAnchor>
  <xdr:oneCellAnchor>
    <xdr:from>
      <xdr:col>10</xdr:col>
      <xdr:colOff>0</xdr:colOff>
      <xdr:row>2</xdr:row>
      <xdr:rowOff>0</xdr:rowOff>
    </xdr:from>
    <xdr:ext cx="6407150" cy="4752975"/>
    <xdr:sp macro="" textlink="">
      <xdr:nvSpPr>
        <xdr:cNvPr id="11" name="AutoShape 10" descr="https://mail.aol.com/38798-111/aol-6/en-us/mail/get-attachment.aspx?uid=29422342&amp;folder=OldMail&amp;partId=3"/>
        <xdr:cNvSpPr>
          <a:spLocks noChangeAspect="1" noChangeArrowheads="1"/>
        </xdr:cNvSpPr>
      </xdr:nvSpPr>
      <xdr:spPr bwMode="auto">
        <a:xfrm>
          <a:off x="14316075" y="10639425"/>
          <a:ext cx="6410325" cy="47529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6</xdr:col>
      <xdr:colOff>0</xdr:colOff>
      <xdr:row>670</xdr:row>
      <xdr:rowOff>0</xdr:rowOff>
    </xdr:from>
    <xdr:ext cx="304800" cy="304800"/>
    <xdr:sp macro="" textlink="">
      <xdr:nvSpPr>
        <xdr:cNvPr id="1025" name="AutoShape 1" descr="http://gan.doubleclick.net/gan_impression?lid=41000000036819634&amp;pubid=21000000000324658">
          <a:hlinkClick xmlns:r="http://schemas.openxmlformats.org/officeDocument/2006/relationships" r:id="rId1"/>
        </xdr:cNvPr>
        <xdr:cNvSpPr>
          <a:spLocks noChangeAspect="1" noChangeArrowheads="1"/>
        </xdr:cNvSpPr>
      </xdr:nvSpPr>
      <xdr:spPr bwMode="auto">
        <a:xfrm>
          <a:off x="4791075" y="984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mc:AlternateContent xmlns:mc="http://schemas.openxmlformats.org/markup-compatibility/2006">
    <mc:Choice xmlns:a14="http://schemas.microsoft.com/office/drawing/2010/main" Requires="a14">
      <xdr:twoCellAnchor editAs="oneCell">
        <xdr:from>
          <xdr:col>0</xdr:col>
          <xdr:colOff>0</xdr:colOff>
          <xdr:row>255</xdr:row>
          <xdr:rowOff>15875</xdr:rowOff>
        </xdr:from>
        <xdr:to>
          <xdr:col>1</xdr:col>
          <xdr:colOff>215900</xdr:colOff>
          <xdr:row>256</xdr:row>
          <xdr:rowOff>22225</xdr:rowOff>
        </xdr:to>
        <xdr:sp macro="" textlink="">
          <xdr:nvSpPr>
            <xdr:cNvPr id="1029" name="Control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255</xdr:row>
          <xdr:rowOff>15875</xdr:rowOff>
        </xdr:from>
        <xdr:to>
          <xdr:col>1</xdr:col>
          <xdr:colOff>215900</xdr:colOff>
          <xdr:row>256</xdr:row>
          <xdr:rowOff>22225</xdr:rowOff>
        </xdr:to>
        <xdr:sp macro="" textlink="">
          <xdr:nvSpPr>
            <xdr:cNvPr id="1030" name="Control 6" hidden="1">
              <a:extLst>
                <a:ext uri="{63B3BB69-23CF-44E3-9099-C40C66FF867C}">
                  <a14:compatExt spid="_x0000_s1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255</xdr:row>
          <xdr:rowOff>15875</xdr:rowOff>
        </xdr:from>
        <xdr:to>
          <xdr:col>1</xdr:col>
          <xdr:colOff>215900</xdr:colOff>
          <xdr:row>256</xdr:row>
          <xdr:rowOff>22225</xdr:rowOff>
        </xdr:to>
        <xdr:sp macro="" textlink="">
          <xdr:nvSpPr>
            <xdr:cNvPr id="1031" name="Control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3</xdr:col>
      <xdr:colOff>1162050</xdr:colOff>
      <xdr:row>127</xdr:row>
      <xdr:rowOff>0</xdr:rowOff>
    </xdr:from>
    <xdr:to>
      <xdr:col>3</xdr:col>
      <xdr:colOff>1162050</xdr:colOff>
      <xdr:row>133</xdr:row>
      <xdr:rowOff>185738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5895975" y="28136850"/>
          <a:ext cx="1504950" cy="1128713"/>
        </a:xfrm>
        <a:prstGeom prst="rect">
          <a:avLst/>
        </a:prstGeom>
      </xdr:spPr>
    </xdr:pic>
    <xdr:clientData/>
  </xdr:twoCellAnchor>
  <xdr:oneCellAnchor>
    <xdr:from>
      <xdr:col>3</xdr:col>
      <xdr:colOff>0</xdr:colOff>
      <xdr:row>127</xdr:row>
      <xdr:rowOff>0</xdr:rowOff>
    </xdr:from>
    <xdr:ext cx="304800" cy="301625"/>
    <xdr:sp macro="" textlink="">
      <xdr:nvSpPr>
        <xdr:cNvPr id="3" name="AutoShape 3" descr="sacore:untested.gif">
          <a:hlinkClick xmlns:r="http://schemas.openxmlformats.org/officeDocument/2006/relationships" r:id="rId2" tgtFrame="_blank"/>
        </xdr:cNvPr>
        <xdr:cNvSpPr>
          <a:spLocks noChangeAspect="1" noChangeArrowheads="1"/>
        </xdr:cNvSpPr>
      </xdr:nvSpPr>
      <xdr:spPr bwMode="auto">
        <a:xfrm>
          <a:off x="4733925" y="45910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1162050</xdr:colOff>
      <xdr:row>179</xdr:row>
      <xdr:rowOff>9525</xdr:rowOff>
    </xdr:from>
    <xdr:ext cx="1504950" cy="1128713"/>
    <xdr:pic>
      <xdr:nvPicPr>
        <xdr:cNvPr id="4" name="Picture 3"/>
        <xdr:cNvPicPr>
          <a:picLocks noChangeAspect="1"/>
        </xdr:cNvPicPr>
      </xdr:nvPicPr>
      <xdr:blipFill>
        <a:blip xmlns:r="http://schemas.openxmlformats.org/officeDocument/2006/relationships" r:embed="rId1"/>
        <a:stretch>
          <a:fillRect/>
        </a:stretch>
      </xdr:blipFill>
      <xdr:spPr>
        <a:xfrm>
          <a:off x="5924550" y="9248775"/>
          <a:ext cx="1504950" cy="1128713"/>
        </a:xfrm>
        <a:prstGeom prst="rect">
          <a:avLst/>
        </a:prstGeom>
      </xdr:spPr>
    </xdr:pic>
    <xdr:clientData/>
  </xdr:oneCellAnchor>
  <xdr:oneCellAnchor>
    <xdr:from>
      <xdr:col>3</xdr:col>
      <xdr:colOff>0</xdr:colOff>
      <xdr:row>262</xdr:row>
      <xdr:rowOff>0</xdr:rowOff>
    </xdr:from>
    <xdr:ext cx="304800" cy="301625"/>
    <xdr:sp macro="" textlink="">
      <xdr:nvSpPr>
        <xdr:cNvPr id="5" name="AutoShape 3" descr="sacore:untested.gif">
          <a:hlinkClick xmlns:r="http://schemas.openxmlformats.org/officeDocument/2006/relationships" r:id="rId2" tgtFrame="_blank"/>
        </xdr:cNvPr>
        <xdr:cNvSpPr>
          <a:spLocks noChangeAspect="1" noChangeArrowheads="1"/>
        </xdr:cNvSpPr>
      </xdr:nvSpPr>
      <xdr:spPr bwMode="auto">
        <a:xfrm>
          <a:off x="4762500" y="250507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9526</xdr:colOff>
      <xdr:row>261</xdr:row>
      <xdr:rowOff>180975</xdr:rowOff>
    </xdr:from>
    <xdr:ext cx="761999" cy="545934"/>
    <xdr:pic>
      <xdr:nvPicPr>
        <xdr:cNvPr id="6" name="Picture 5"/>
        <xdr:cNvPicPr>
          <a:picLocks noChangeAspect="1"/>
        </xdr:cNvPicPr>
      </xdr:nvPicPr>
      <xdr:blipFill>
        <a:blip xmlns:r="http://schemas.openxmlformats.org/officeDocument/2006/relationships" r:embed="rId3"/>
        <a:stretch>
          <a:fillRect/>
        </a:stretch>
      </xdr:blipFill>
      <xdr:spPr>
        <a:xfrm>
          <a:off x="8048626" y="25041225"/>
          <a:ext cx="761999" cy="545934"/>
        </a:xfrm>
        <a:prstGeom prst="rect">
          <a:avLst/>
        </a:prstGeom>
      </xdr:spPr>
    </xdr:pic>
    <xdr:clientData/>
  </xdr:oneCellAnchor>
  <xdr:twoCellAnchor>
    <xdr:from>
      <xdr:col>3</xdr:col>
      <xdr:colOff>2085976</xdr:colOff>
      <xdr:row>178</xdr:row>
      <xdr:rowOff>47625</xdr:rowOff>
    </xdr:from>
    <xdr:to>
      <xdr:col>4</xdr:col>
      <xdr:colOff>0</xdr:colOff>
      <xdr:row>181</xdr:row>
      <xdr:rowOff>0</xdr:rowOff>
    </xdr:to>
    <xdr:cxnSp macro="">
      <xdr:nvCxnSpPr>
        <xdr:cNvPr id="7" name="Straight Arrow Connector 6"/>
        <xdr:cNvCxnSpPr/>
      </xdr:nvCxnSpPr>
      <xdr:spPr>
        <a:xfrm flipH="1">
          <a:off x="6848476" y="9096375"/>
          <a:ext cx="581024" cy="523875"/>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1019175</xdr:colOff>
      <xdr:row>181</xdr:row>
      <xdr:rowOff>66677</xdr:rowOff>
    </xdr:from>
    <xdr:to>
      <xdr:col>3</xdr:col>
      <xdr:colOff>1609725</xdr:colOff>
      <xdr:row>184</xdr:row>
      <xdr:rowOff>95250</xdr:rowOff>
    </xdr:to>
    <xdr:cxnSp macro="">
      <xdr:nvCxnSpPr>
        <xdr:cNvPr id="8" name="Straight Arrow Connector 7"/>
        <xdr:cNvCxnSpPr/>
      </xdr:nvCxnSpPr>
      <xdr:spPr>
        <a:xfrm flipV="1">
          <a:off x="5781675" y="9686927"/>
          <a:ext cx="590550" cy="600073"/>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3</xdr:col>
      <xdr:colOff>1171575</xdr:colOff>
      <xdr:row>213</xdr:row>
      <xdr:rowOff>9525</xdr:rowOff>
    </xdr:from>
    <xdr:ext cx="1504950" cy="1128713"/>
    <xdr:pic>
      <xdr:nvPicPr>
        <xdr:cNvPr id="9" name="Picture 8"/>
        <xdr:cNvPicPr>
          <a:picLocks noChangeAspect="1"/>
        </xdr:cNvPicPr>
      </xdr:nvPicPr>
      <xdr:blipFill>
        <a:blip xmlns:r="http://schemas.openxmlformats.org/officeDocument/2006/relationships" r:embed="rId1"/>
        <a:stretch>
          <a:fillRect/>
        </a:stretch>
      </xdr:blipFill>
      <xdr:spPr>
        <a:xfrm>
          <a:off x="5934075" y="15725775"/>
          <a:ext cx="1504950" cy="1128713"/>
        </a:xfrm>
        <a:prstGeom prst="rect">
          <a:avLst/>
        </a:prstGeom>
      </xdr:spPr>
    </xdr:pic>
    <xdr:clientData/>
  </xdr:oneCellAnchor>
  <xdr:twoCellAnchor>
    <xdr:from>
      <xdr:col>3</xdr:col>
      <xdr:colOff>857250</xdr:colOff>
      <xdr:row>214</xdr:row>
      <xdr:rowOff>104775</xdr:rowOff>
    </xdr:from>
    <xdr:to>
      <xdr:col>3</xdr:col>
      <xdr:colOff>2171701</xdr:colOff>
      <xdr:row>215</xdr:row>
      <xdr:rowOff>76200</xdr:rowOff>
    </xdr:to>
    <xdr:cxnSp macro="">
      <xdr:nvCxnSpPr>
        <xdr:cNvPr id="10" name="Straight Arrow Connector 9"/>
        <xdr:cNvCxnSpPr/>
      </xdr:nvCxnSpPr>
      <xdr:spPr>
        <a:xfrm>
          <a:off x="5619750" y="16011525"/>
          <a:ext cx="1314451" cy="161925"/>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866775</xdr:colOff>
      <xdr:row>216</xdr:row>
      <xdr:rowOff>133351</xdr:rowOff>
    </xdr:from>
    <xdr:to>
      <xdr:col>3</xdr:col>
      <xdr:colOff>2200276</xdr:colOff>
      <xdr:row>218</xdr:row>
      <xdr:rowOff>66675</xdr:rowOff>
    </xdr:to>
    <xdr:cxnSp macro="">
      <xdr:nvCxnSpPr>
        <xdr:cNvPr id="11" name="Straight Arrow Connector 10"/>
        <xdr:cNvCxnSpPr/>
      </xdr:nvCxnSpPr>
      <xdr:spPr>
        <a:xfrm flipV="1">
          <a:off x="5629275" y="16421101"/>
          <a:ext cx="1333501" cy="314324"/>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94</xdr:row>
      <xdr:rowOff>0</xdr:rowOff>
    </xdr:from>
    <xdr:to>
      <xdr:col>6</xdr:col>
      <xdr:colOff>304800</xdr:colOff>
      <xdr:row>98</xdr:row>
      <xdr:rowOff>139700</xdr:rowOff>
    </xdr:to>
    <xdr:sp macro="" textlink="">
      <xdr:nvSpPr>
        <xdr:cNvPr id="3073" name="AutoShape 1" descr="http://gan.doubleclick.net/gan_impression?lid=41000000036819634&amp;pubid=21000000000324658">
          <a:hlinkClick xmlns:r="http://schemas.openxmlformats.org/officeDocument/2006/relationships" r:id="rId1"/>
        </xdr:cNvPr>
        <xdr:cNvSpPr>
          <a:spLocks noChangeAspect="1" noChangeArrowheads="1"/>
        </xdr:cNvSpPr>
      </xdr:nvSpPr>
      <xdr:spPr bwMode="auto">
        <a:xfrm>
          <a:off x="9058275" y="7820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93</xdr:row>
      <xdr:rowOff>12701</xdr:rowOff>
    </xdr:from>
    <xdr:to>
      <xdr:col>6</xdr:col>
      <xdr:colOff>1021238</xdr:colOff>
      <xdr:row>100</xdr:row>
      <xdr:rowOff>139700</xdr:rowOff>
    </xdr:to>
    <xdr:pic>
      <xdr:nvPicPr>
        <xdr:cNvPr id="3" name="Picture 2" descr="Clinch Riverhouse Logo">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67800" y="11099801"/>
          <a:ext cx="1021238" cy="63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368300</xdr:colOff>
      <xdr:row>363</xdr:row>
      <xdr:rowOff>25400</xdr:rowOff>
    </xdr:from>
    <xdr:to>
      <xdr:col>6</xdr:col>
      <xdr:colOff>968375</xdr:colOff>
      <xdr:row>420</xdr:row>
      <xdr:rowOff>130175</xdr:rowOff>
    </xdr:to>
    <xdr:pic>
      <xdr:nvPicPr>
        <xdr:cNvPr id="4" name="Picture 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8300" y="20853400"/>
          <a:ext cx="9667875" cy="951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1477435</xdr:colOff>
      <xdr:row>213</xdr:row>
      <xdr:rowOff>12701</xdr:rowOff>
    </xdr:from>
    <xdr:ext cx="1981198" cy="1485899"/>
    <xdr:pic>
      <xdr:nvPicPr>
        <xdr:cNvPr id="5" name="Picture 4"/>
        <xdr:cNvPicPr>
          <a:picLocks noChangeAspect="1"/>
        </xdr:cNvPicPr>
      </xdr:nvPicPr>
      <xdr:blipFill>
        <a:blip xmlns:r="http://schemas.openxmlformats.org/officeDocument/2006/relationships" r:embed="rId5"/>
        <a:stretch>
          <a:fillRect/>
        </a:stretch>
      </xdr:blipFill>
      <xdr:spPr>
        <a:xfrm>
          <a:off x="8544985" y="4708526"/>
          <a:ext cx="1981198" cy="148589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n.gov/TWRA/" TargetMode="External"/><Relationship Id="rId13" Type="http://schemas.openxmlformats.org/officeDocument/2006/relationships/hyperlink" Target="http://www.dnr.sc.gov/fishing/" TargetMode="External"/><Relationship Id="rId18" Type="http://schemas.openxmlformats.org/officeDocument/2006/relationships/hyperlink" Target="http://www.codella.com/" TargetMode="External"/><Relationship Id="rId26" Type="http://schemas.openxmlformats.org/officeDocument/2006/relationships/hyperlink" Target="http://www.antiquerodandreels.com/" TargetMode="External"/><Relationship Id="rId39" Type="http://schemas.openxmlformats.org/officeDocument/2006/relationships/hyperlink" Target="mailto:walker28713@gmail.com" TargetMode="External"/><Relationship Id="rId3" Type="http://schemas.openxmlformats.org/officeDocument/2006/relationships/hyperlink" Target="mailto:roger@caylorcustomflies.com" TargetMode="External"/><Relationship Id="rId21" Type="http://schemas.openxmlformats.org/officeDocument/2006/relationships/hyperlink" Target="http://store.usgs.gov/" TargetMode="External"/><Relationship Id="rId34" Type="http://schemas.openxmlformats.org/officeDocument/2006/relationships/hyperlink" Target="mailto:walker28713@gmail.com" TargetMode="External"/><Relationship Id="rId7" Type="http://schemas.openxmlformats.org/officeDocument/2006/relationships/hyperlink" Target="http://www.wvdnr.gov/" TargetMode="External"/><Relationship Id="rId12" Type="http://schemas.openxmlformats.org/officeDocument/2006/relationships/hyperlink" Target="http://www.dnr.maryland.gov/fisheries/" TargetMode="External"/><Relationship Id="rId17" Type="http://schemas.openxmlformats.org/officeDocument/2006/relationships/hyperlink" Target="http://www.flyfishinginnh.com/" TargetMode="External"/><Relationship Id="rId25" Type="http://schemas.openxmlformats.org/officeDocument/2006/relationships/hyperlink" Target="http://www.smokymountainflyguide.com/" TargetMode="External"/><Relationship Id="rId33" Type="http://schemas.openxmlformats.org/officeDocument/2006/relationships/hyperlink" Target="http://www.ncwildlife.org/" TargetMode="External"/><Relationship Id="rId38" Type="http://schemas.openxmlformats.org/officeDocument/2006/relationships/hyperlink" Target="mailto:walker28713@gmail.com" TargetMode="External"/><Relationship Id="rId2" Type="http://schemas.openxmlformats.org/officeDocument/2006/relationships/hyperlink" Target="mailto:f64rrtu@gmail.com" TargetMode="External"/><Relationship Id="rId16" Type="http://schemas.openxmlformats.org/officeDocument/2006/relationships/hyperlink" Target="http://www.ncwildlife.org/" TargetMode="External"/><Relationship Id="rId20" Type="http://schemas.openxmlformats.org/officeDocument/2006/relationships/hyperlink" Target="http://nwis.waterdata.usgs.gov/nwis/sw/" TargetMode="External"/><Relationship Id="rId29" Type="http://schemas.openxmlformats.org/officeDocument/2006/relationships/hyperlink" Target="mailto:matt_kulp@nps.gov" TargetMode="External"/><Relationship Id="rId41" Type="http://schemas.openxmlformats.org/officeDocument/2006/relationships/printerSettings" Target="../printerSettings/printerSettings1.bin"/><Relationship Id="rId1" Type="http://schemas.openxmlformats.org/officeDocument/2006/relationships/hyperlink" Target="mailto:bilkayhart@charter.net" TargetMode="External"/><Relationship Id="rId6" Type="http://schemas.openxmlformats.org/officeDocument/2006/relationships/hyperlink" Target="mailto:kevin@davidsonflyfishing.com" TargetMode="External"/><Relationship Id="rId11" Type="http://schemas.openxmlformats.org/officeDocument/2006/relationships/hyperlink" Target="http://www.nc.gov/NCWRC/" TargetMode="External"/><Relationship Id="rId24" Type="http://schemas.openxmlformats.org/officeDocument/2006/relationships/hyperlink" Target="http://www.smokymountainflyguide.com/" TargetMode="External"/><Relationship Id="rId32" Type="http://schemas.openxmlformats.org/officeDocument/2006/relationships/hyperlink" Target="http://www.nc.gov/NCWRC/" TargetMode="External"/><Relationship Id="rId37" Type="http://schemas.openxmlformats.org/officeDocument/2006/relationships/hyperlink" Target="mailto:walker28713@gmail.com" TargetMode="External"/><Relationship Id="rId40" Type="http://schemas.openxmlformats.org/officeDocument/2006/relationships/hyperlink" Target="mailto:walker28713@gmail.com" TargetMode="External"/><Relationship Id="rId5" Type="http://schemas.openxmlformats.org/officeDocument/2006/relationships/hyperlink" Target="mailto:davishouse@mchsi.com" TargetMode="External"/><Relationship Id="rId15" Type="http://schemas.openxmlformats.org/officeDocument/2006/relationships/hyperlink" Target="http://www.georgiawildlife.com/" TargetMode="External"/><Relationship Id="rId23" Type="http://schemas.openxmlformats.org/officeDocument/2006/relationships/hyperlink" Target="mailto:info@brookingsonline.com" TargetMode="External"/><Relationship Id="rId28" Type="http://schemas.openxmlformats.org/officeDocument/2006/relationships/hyperlink" Target="http://www.google.com/obituaries/" TargetMode="External"/><Relationship Id="rId36" Type="http://schemas.openxmlformats.org/officeDocument/2006/relationships/hyperlink" Target="mailto:walker28713@gmail.com" TargetMode="External"/><Relationship Id="rId10" Type="http://schemas.openxmlformats.org/officeDocument/2006/relationships/hyperlink" Target="http://www.dgif.virginia.gov/fishing/" TargetMode="External"/><Relationship Id="rId19" Type="http://schemas.openxmlformats.org/officeDocument/2006/relationships/hyperlink" Target="http://www.classicflyrodforum.com/" TargetMode="External"/><Relationship Id="rId31" Type="http://schemas.openxmlformats.org/officeDocument/2006/relationships/hyperlink" Target="mailto:secfff@marvincash.me" TargetMode="External"/><Relationship Id="rId4" Type="http://schemas.openxmlformats.org/officeDocument/2006/relationships/hyperlink" Target="http://www.caylorcustomflies.com/" TargetMode="External"/><Relationship Id="rId9" Type="http://schemas.openxmlformats.org/officeDocument/2006/relationships/hyperlink" Target="http://www.fw.ky.gov/fish/" TargetMode="External"/><Relationship Id="rId14" Type="http://schemas.openxmlformats.org/officeDocument/2006/relationships/hyperlink" Target="http://www.gadnr.org/" TargetMode="External"/><Relationship Id="rId22" Type="http://schemas.openxmlformats.org/officeDocument/2006/relationships/hyperlink" Target="http://www.srh.noaa.gov/" TargetMode="External"/><Relationship Id="rId27" Type="http://schemas.openxmlformats.org/officeDocument/2006/relationships/hyperlink" Target="http://www.karltwhite.com/" TargetMode="External"/><Relationship Id="rId30" Type="http://schemas.openxmlformats.org/officeDocument/2006/relationships/hyperlink" Target="mailto:robert.curry@ncwildlife.org" TargetMode="External"/><Relationship Id="rId35" Type="http://schemas.openxmlformats.org/officeDocument/2006/relationships/hyperlink" Target="mailto:walker28713@gmail.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margareens.com/margaree_salmon.html"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mailto:info@brookingsonline.com" TargetMode="External"/><Relationship Id="rId18" Type="http://schemas.openxmlformats.org/officeDocument/2006/relationships/hyperlink" Target="mailto:jbb6958@aol.com" TargetMode="External"/><Relationship Id="rId26" Type="http://schemas.openxmlformats.org/officeDocument/2006/relationships/hyperlink" Target="mailto:butch@houckdesigners.com" TargetMode="External"/><Relationship Id="rId39" Type="http://schemas.openxmlformats.org/officeDocument/2006/relationships/hyperlink" Target="http://www.chadbrysonfishing.com/" TargetMode="External"/><Relationship Id="rId21" Type="http://schemas.openxmlformats.org/officeDocument/2006/relationships/hyperlink" Target="mailto:aivring@bellsouth.net" TargetMode="External"/><Relationship Id="rId34" Type="http://schemas.openxmlformats.org/officeDocument/2006/relationships/hyperlink" Target="http://www.chadbrysonfishing.com/" TargetMode="External"/><Relationship Id="rId42" Type="http://schemas.openxmlformats.org/officeDocument/2006/relationships/hyperlink" Target="http://www.appalachianoutfitters.com/" TargetMode="External"/><Relationship Id="rId47" Type="http://schemas.openxmlformats.org/officeDocument/2006/relationships/hyperlink" Target="mailto:bocash3@yahoo.com" TargetMode="External"/><Relationship Id="rId50" Type="http://schemas.openxmlformats.org/officeDocument/2006/relationships/hyperlink" Target="mailto:mgasior@simileimaging.com" TargetMode="External"/><Relationship Id="rId55" Type="http://schemas.openxmlformats.org/officeDocument/2006/relationships/hyperlink" Target="mailto:bilkayhart@charter.net" TargetMode="External"/><Relationship Id="rId63" Type="http://schemas.openxmlformats.org/officeDocument/2006/relationships/hyperlink" Target="http://www.appalachianoutfitters.com/" TargetMode="External"/><Relationship Id="rId68" Type="http://schemas.openxmlformats.org/officeDocument/2006/relationships/hyperlink" Target="http://www.smokymtnmeadows.com/" TargetMode="External"/><Relationship Id="rId76" Type="http://schemas.openxmlformats.org/officeDocument/2006/relationships/drawing" Target="../drawings/drawing8.xml"/><Relationship Id="rId7" Type="http://schemas.openxmlformats.org/officeDocument/2006/relationships/hyperlink" Target="mailto:endrivadv@cs.com" TargetMode="External"/><Relationship Id="rId71" Type="http://schemas.openxmlformats.org/officeDocument/2006/relationships/hyperlink" Target="http://www.wildscape.com/" TargetMode="External"/><Relationship Id="rId2" Type="http://schemas.openxmlformats.org/officeDocument/2006/relationships/hyperlink" Target="mailto:captpaulrose@gmail.com" TargetMode="External"/><Relationship Id="rId16" Type="http://schemas.openxmlformats.org/officeDocument/2006/relationships/hyperlink" Target="http://www.georgetowncharters.com/" TargetMode="External"/><Relationship Id="rId29" Type="http://schemas.openxmlformats.org/officeDocument/2006/relationships/hyperlink" Target="http://www.crystalcoastadventures.com/" TargetMode="External"/><Relationship Id="rId11" Type="http://schemas.openxmlformats.org/officeDocument/2006/relationships/hyperlink" Target="http://www.margareens.com/margaree_salmon.html" TargetMode="External"/><Relationship Id="rId24" Type="http://schemas.openxmlformats.org/officeDocument/2006/relationships/hyperlink" Target="mailto:squeaksmith@earthlink.net" TargetMode="External"/><Relationship Id="rId32" Type="http://schemas.openxmlformats.org/officeDocument/2006/relationships/hyperlink" Target="http://www.rivergirlfishing.com/" TargetMode="External"/><Relationship Id="rId37" Type="http://schemas.openxmlformats.org/officeDocument/2006/relationships/hyperlink" Target="mailto:joey@flyshopnc.com" TargetMode="External"/><Relationship Id="rId40" Type="http://schemas.openxmlformats.org/officeDocument/2006/relationships/hyperlink" Target="mailto:chadbrysonfishing@gmail.com" TargetMode="External"/><Relationship Id="rId45" Type="http://schemas.openxmlformats.org/officeDocument/2006/relationships/hyperlink" Target="mailto:chrisscalley@bellsouth.net" TargetMode="External"/><Relationship Id="rId53" Type="http://schemas.openxmlformats.org/officeDocument/2006/relationships/hyperlink" Target="mailto:JCSFF@cbvnol.com" TargetMode="External"/><Relationship Id="rId58" Type="http://schemas.openxmlformats.org/officeDocument/2006/relationships/hyperlink" Target="http://www.caylorcustomflies.com/" TargetMode="External"/><Relationship Id="rId66" Type="http://schemas.openxmlformats.org/officeDocument/2006/relationships/hyperlink" Target="mailto:uppercreekangler@gmail.com" TargetMode="External"/><Relationship Id="rId74" Type="http://schemas.openxmlformats.org/officeDocument/2006/relationships/hyperlink" Target="mailto:info@smokymtnmeadows.com" TargetMode="External"/><Relationship Id="rId5" Type="http://schemas.openxmlformats.org/officeDocument/2006/relationships/hyperlink" Target="mailto:uppercreekangler@gmail.com" TargetMode="External"/><Relationship Id="rId15" Type="http://schemas.openxmlformats.org/officeDocument/2006/relationships/hyperlink" Target="mailto:bdehart@mossyoakproperties.com" TargetMode="External"/><Relationship Id="rId23" Type="http://schemas.openxmlformats.org/officeDocument/2006/relationships/hyperlink" Target="http://vimeo.com/newanglefishing" TargetMode="External"/><Relationship Id="rId28" Type="http://schemas.openxmlformats.org/officeDocument/2006/relationships/hyperlink" Target="mailto:thelamonts@clis.com" TargetMode="External"/><Relationship Id="rId36" Type="http://schemas.openxmlformats.org/officeDocument/2006/relationships/hyperlink" Target="mailto:bill@jessebrown.com" TargetMode="External"/><Relationship Id="rId49" Type="http://schemas.openxmlformats.org/officeDocument/2006/relationships/hyperlink" Target="http://www.rockyriverbamboo.com/" TargetMode="External"/><Relationship Id="rId57" Type="http://schemas.openxmlformats.org/officeDocument/2006/relationships/hyperlink" Target="mailto:roger@caylorcustomflies.com" TargetMode="External"/><Relationship Id="rId61" Type="http://schemas.openxmlformats.org/officeDocument/2006/relationships/hyperlink" Target="mailto:joey@flyshopnc.com" TargetMode="External"/><Relationship Id="rId10" Type="http://schemas.openxmlformats.org/officeDocument/2006/relationships/hyperlink" Target="mailto:lkennerly@engconcepts.com" TargetMode="External"/><Relationship Id="rId19" Type="http://schemas.openxmlformats.org/officeDocument/2006/relationships/hyperlink" Target="mailto:tomjindra@cox.net" TargetMode="External"/><Relationship Id="rId31" Type="http://schemas.openxmlformats.org/officeDocument/2006/relationships/hyperlink" Target="mailto:mgasior@simileimaging.com" TargetMode="External"/><Relationship Id="rId44" Type="http://schemas.openxmlformats.org/officeDocument/2006/relationships/hyperlink" Target="mailto:scswampduck@gmail.com" TargetMode="External"/><Relationship Id="rId52" Type="http://schemas.openxmlformats.org/officeDocument/2006/relationships/hyperlink" Target="mailto:crawfordartgallery@windstream.net" TargetMode="External"/><Relationship Id="rId60" Type="http://schemas.openxmlformats.org/officeDocument/2006/relationships/hyperlink" Target="mailto:dhaynes8320@gmail.com" TargetMode="External"/><Relationship Id="rId65" Type="http://schemas.openxmlformats.org/officeDocument/2006/relationships/hyperlink" Target="http://www.smokymountainflyguide.com/" TargetMode="External"/><Relationship Id="rId73" Type="http://schemas.openxmlformats.org/officeDocument/2006/relationships/hyperlink" Target="http://www.smokymtnmeadows.com/" TargetMode="External"/><Relationship Id="rId4" Type="http://schemas.openxmlformats.org/officeDocument/2006/relationships/hyperlink" Target="http://www.flyfishingthesmokies.net/" TargetMode="External"/><Relationship Id="rId9" Type="http://schemas.openxmlformats.org/officeDocument/2006/relationships/hyperlink" Target="mailto:hartoftheriver@hotmail.com" TargetMode="External"/><Relationship Id="rId14" Type="http://schemas.openxmlformats.org/officeDocument/2006/relationships/hyperlink" Target="mailto:kevin@davidsonflyfishing.com" TargetMode="External"/><Relationship Id="rId22" Type="http://schemas.openxmlformats.org/officeDocument/2006/relationships/hyperlink" Target="http://www.zoominfo.com/p/Rod-Salyers/880286946" TargetMode="External"/><Relationship Id="rId27" Type="http://schemas.openxmlformats.org/officeDocument/2006/relationships/hyperlink" Target="mailto:overcast.cc@gmail.com" TargetMode="External"/><Relationship Id="rId30" Type="http://schemas.openxmlformats.org/officeDocument/2006/relationships/hyperlink" Target="http://www.smokymountainoutdoorsunlimited.com/" TargetMode="External"/><Relationship Id="rId35" Type="http://schemas.openxmlformats.org/officeDocument/2006/relationships/hyperlink" Target="mailto:bill@jessebrown.com" TargetMode="External"/><Relationship Id="rId43" Type="http://schemas.openxmlformats.org/officeDocument/2006/relationships/hyperlink" Target="mailto:chrisscalley@bellsouth.net" TargetMode="External"/><Relationship Id="rId48" Type="http://schemas.openxmlformats.org/officeDocument/2006/relationships/hyperlink" Target="mailto:rteeter@carolina.rr.com" TargetMode="External"/><Relationship Id="rId56" Type="http://schemas.openxmlformats.org/officeDocument/2006/relationships/hyperlink" Target="mailto:f64rrtu@gmail.com" TargetMode="External"/><Relationship Id="rId64" Type="http://schemas.openxmlformats.org/officeDocument/2006/relationships/hyperlink" Target="mailto:kevin@davidsonflyfishing.com" TargetMode="External"/><Relationship Id="rId69" Type="http://schemas.openxmlformats.org/officeDocument/2006/relationships/hyperlink" Target="http://www.dreamawaycabins.com/" TargetMode="External"/><Relationship Id="rId8" Type="http://schemas.openxmlformats.org/officeDocument/2006/relationships/hyperlink" Target="mailto:whitlock@davewhitlock.com" TargetMode="External"/><Relationship Id="rId51" Type="http://schemas.openxmlformats.org/officeDocument/2006/relationships/hyperlink" Target="http://www.basspro.com/" TargetMode="External"/><Relationship Id="rId72" Type="http://schemas.openxmlformats.org/officeDocument/2006/relationships/hyperlink" Target="mailto:info@smokymtnmeadows.com" TargetMode="External"/><Relationship Id="rId3" Type="http://schemas.openxmlformats.org/officeDocument/2006/relationships/hyperlink" Target="mailto:foreverflyfishing@yahoo.com" TargetMode="External"/><Relationship Id="rId12" Type="http://schemas.openxmlformats.org/officeDocument/2006/relationships/hyperlink" Target="mailto:tomcatmc@bellsouth.net" TargetMode="External"/><Relationship Id="rId17" Type="http://schemas.openxmlformats.org/officeDocument/2006/relationships/hyperlink" Target="mailto:bdehart@mossyoakproperties.com" TargetMode="External"/><Relationship Id="rId25" Type="http://schemas.openxmlformats.org/officeDocument/2006/relationships/hyperlink" Target="mailto:piscator2@earthlink.net" TargetMode="External"/><Relationship Id="rId33" Type="http://schemas.openxmlformats.org/officeDocument/2006/relationships/hyperlink" Target="mailto:matthewlcanter@hotmail.com" TargetMode="External"/><Relationship Id="rId38" Type="http://schemas.openxmlformats.org/officeDocument/2006/relationships/hyperlink" Target="mailto:chadbrysonfishing@gmail.com" TargetMode="External"/><Relationship Id="rId46" Type="http://schemas.openxmlformats.org/officeDocument/2006/relationships/hyperlink" Target="mailto:twilhelm@carolina.rr.com" TargetMode="External"/><Relationship Id="rId59" Type="http://schemas.openxmlformats.org/officeDocument/2006/relationships/hyperlink" Target="mailto:davishouse@mchsi.com" TargetMode="External"/><Relationship Id="rId67" Type="http://schemas.openxmlformats.org/officeDocument/2006/relationships/hyperlink" Target="mailto:lkennerly@engconcepts.com" TargetMode="External"/><Relationship Id="rId20" Type="http://schemas.openxmlformats.org/officeDocument/2006/relationships/hyperlink" Target="http://neworleanscastingschool.blogspot.com/" TargetMode="External"/><Relationship Id="rId41" Type="http://schemas.openxmlformats.org/officeDocument/2006/relationships/hyperlink" Target="mailto:landscapemurphy@yahoo.com" TargetMode="External"/><Relationship Id="rId54" Type="http://schemas.openxmlformats.org/officeDocument/2006/relationships/hyperlink" Target="mailto:diane@visitsmokies.org" TargetMode="External"/><Relationship Id="rId62" Type="http://schemas.openxmlformats.org/officeDocument/2006/relationships/hyperlink" Target="mailto:landscapemurphy@yahoo.com" TargetMode="External"/><Relationship Id="rId70" Type="http://schemas.openxmlformats.org/officeDocument/2006/relationships/hyperlink" Target="http://www.davishouse.home.mchsi.com/" TargetMode="External"/><Relationship Id="rId75" Type="http://schemas.openxmlformats.org/officeDocument/2006/relationships/printerSettings" Target="../printerSettings/printerSettings9.bin"/><Relationship Id="rId1" Type="http://schemas.openxmlformats.org/officeDocument/2006/relationships/hyperlink" Target="mailto:info@mountaintenkara.com" TargetMode="External"/><Relationship Id="rId6" Type="http://schemas.openxmlformats.org/officeDocument/2006/relationships/hyperlink" Target="mailto:uppercreekangler@gmail.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rrr5@aol.com" TargetMode="External"/><Relationship Id="rId21" Type="http://schemas.openxmlformats.org/officeDocument/2006/relationships/hyperlink" Target="mailto:fymdiesel@aol.com" TargetMode="External"/><Relationship Id="rId42" Type="http://schemas.openxmlformats.org/officeDocument/2006/relationships/hyperlink" Target="mailto:crawfordartgallery@windstream.net" TargetMode="External"/><Relationship Id="rId63" Type="http://schemas.openxmlformats.org/officeDocument/2006/relationships/hyperlink" Target="mailto:amy@mcintoshlawfirm.com" TargetMode="External"/><Relationship Id="rId84" Type="http://schemas.openxmlformats.org/officeDocument/2006/relationships/hyperlink" Target="http://www.rivergirlfishing.com/" TargetMode="External"/><Relationship Id="rId138" Type="http://schemas.openxmlformats.org/officeDocument/2006/relationships/hyperlink" Target="mailto:info@ravenforkrod.com" TargetMode="External"/><Relationship Id="rId159" Type="http://schemas.openxmlformats.org/officeDocument/2006/relationships/hyperlink" Target="mailto:jacob.rash@ncwildlife.org" TargetMode="External"/><Relationship Id="rId170" Type="http://schemas.openxmlformats.org/officeDocument/2006/relationships/hyperlink" Target="mailto:kenneth.walker@cms.k12.nc.us" TargetMode="External"/><Relationship Id="rId191" Type="http://schemas.openxmlformats.org/officeDocument/2006/relationships/hyperlink" Target="mailto:c.s.naugle@comcast.net" TargetMode="External"/><Relationship Id="rId205" Type="http://schemas.openxmlformats.org/officeDocument/2006/relationships/hyperlink" Target="mailto:matthewlcanter@hotmail.com" TargetMode="External"/><Relationship Id="rId226" Type="http://schemas.openxmlformats.org/officeDocument/2006/relationships/hyperlink" Target="mailto:matt_kulp@nps.gov" TargetMode="External"/><Relationship Id="rId107" Type="http://schemas.openxmlformats.org/officeDocument/2006/relationships/hyperlink" Target="mailto:taobilly@yahoo.com" TargetMode="External"/><Relationship Id="rId11" Type="http://schemas.openxmlformats.org/officeDocument/2006/relationships/hyperlink" Target="mailto:rongaddy@cbvnol.com" TargetMode="External"/><Relationship Id="rId32" Type="http://schemas.openxmlformats.org/officeDocument/2006/relationships/hyperlink" Target="mailto:cwisinski@afncorp.com" TargetMode="External"/><Relationship Id="rId53" Type="http://schemas.openxmlformats.org/officeDocument/2006/relationships/hyperlink" Target="mailto:wjritter@bellsouth.net" TargetMode="External"/><Relationship Id="rId74" Type="http://schemas.openxmlformats.org/officeDocument/2006/relationships/hyperlink" Target="mailto:diane@visitsmokies.org" TargetMode="External"/><Relationship Id="rId128" Type="http://schemas.openxmlformats.org/officeDocument/2006/relationships/hyperlink" Target="mailto:donyager@hotmail.com" TargetMode="External"/><Relationship Id="rId149" Type="http://schemas.openxmlformats.org/officeDocument/2006/relationships/hyperlink" Target="mailto:lindseyhobbsjr@gmail.com" TargetMode="External"/><Relationship Id="rId5" Type="http://schemas.openxmlformats.org/officeDocument/2006/relationships/hyperlink" Target="mailto:rrtujim@gmail.com" TargetMode="External"/><Relationship Id="rId95" Type="http://schemas.openxmlformats.org/officeDocument/2006/relationships/hyperlink" Target="mailto:bilkayhart@charter.net" TargetMode="External"/><Relationship Id="rId160" Type="http://schemas.openxmlformats.org/officeDocument/2006/relationships/hyperlink" Target="mailto:trey@vinsonenterprises.com" TargetMode="External"/><Relationship Id="rId181" Type="http://schemas.openxmlformats.org/officeDocument/2006/relationships/hyperlink" Target="mailto:ponswop@yahoo.com" TargetMode="External"/><Relationship Id="rId216" Type="http://schemas.openxmlformats.org/officeDocument/2006/relationships/hyperlink" Target="mailto:josh@joshneelands.com" TargetMode="External"/><Relationship Id="rId237" Type="http://schemas.openxmlformats.org/officeDocument/2006/relationships/printerSettings" Target="../printerSettings/printerSettings2.bin"/><Relationship Id="rId22" Type="http://schemas.openxmlformats.org/officeDocument/2006/relationships/hyperlink" Target="mailto:jjshepspie@yahoo.com" TargetMode="External"/><Relationship Id="rId43" Type="http://schemas.openxmlformats.org/officeDocument/2006/relationships/hyperlink" Target="mailto:cbrady@clementlawoffice.com" TargetMode="External"/><Relationship Id="rId64" Type="http://schemas.openxmlformats.org/officeDocument/2006/relationships/hyperlink" Target="mailto:isaacspaul@yahoo.com" TargetMode="External"/><Relationship Id="rId118" Type="http://schemas.openxmlformats.org/officeDocument/2006/relationships/hyperlink" Target="mailto:humpy@wheelertv.com" TargetMode="External"/><Relationship Id="rId139" Type="http://schemas.openxmlformats.org/officeDocument/2006/relationships/hyperlink" Target="mailto:greenmw@appstate.edu" TargetMode="External"/><Relationship Id="rId80" Type="http://schemas.openxmlformats.org/officeDocument/2006/relationships/hyperlink" Target="mailto:matthewlcanter@hotmail.com" TargetMode="External"/><Relationship Id="rId85" Type="http://schemas.openxmlformats.org/officeDocument/2006/relationships/hyperlink" Target="mailto:landscapemurphy@yahoo.com" TargetMode="External"/><Relationship Id="rId150" Type="http://schemas.openxmlformats.org/officeDocument/2006/relationships/hyperlink" Target="mailto:heather.dacosta@gmail.com" TargetMode="External"/><Relationship Id="rId155" Type="http://schemas.openxmlformats.org/officeDocument/2006/relationships/hyperlink" Target="mailto:skinnywater@carolina.rr.com" TargetMode="External"/><Relationship Id="rId171" Type="http://schemas.openxmlformats.org/officeDocument/2006/relationships/hyperlink" Target="mailto:mrvol73@dnet.net" TargetMode="External"/><Relationship Id="rId176" Type="http://schemas.openxmlformats.org/officeDocument/2006/relationships/hyperlink" Target="mailto:design9443@gmail.com" TargetMode="External"/><Relationship Id="rId192" Type="http://schemas.openxmlformats.org/officeDocument/2006/relationships/hyperlink" Target="mailto:jlynnlewis@live.com" TargetMode="External"/><Relationship Id="rId197" Type="http://schemas.openxmlformats.org/officeDocument/2006/relationships/hyperlink" Target="mailto:info@belvoirdale.com" TargetMode="External"/><Relationship Id="rId206" Type="http://schemas.openxmlformats.org/officeDocument/2006/relationships/hyperlink" Target="mailto:info@brookingsonline.com" TargetMode="External"/><Relationship Id="rId227" Type="http://schemas.openxmlformats.org/officeDocument/2006/relationships/hyperlink" Target="mailto:ruispisnc@yahoo.com" TargetMode="External"/><Relationship Id="rId201" Type="http://schemas.openxmlformats.org/officeDocument/2006/relationships/hyperlink" Target="mailto:cgnelson329@gmail.com" TargetMode="External"/><Relationship Id="rId222" Type="http://schemas.openxmlformats.org/officeDocument/2006/relationships/hyperlink" Target="mailto:eunicelovell@yahoo.com" TargetMode="External"/><Relationship Id="rId12" Type="http://schemas.openxmlformats.org/officeDocument/2006/relationships/hyperlink" Target="mailto:flygide@gmail.com" TargetMode="External"/><Relationship Id="rId17" Type="http://schemas.openxmlformats.org/officeDocument/2006/relationships/hyperlink" Target="mailto:devineyfajr@gmail.com" TargetMode="External"/><Relationship Id="rId33" Type="http://schemas.openxmlformats.org/officeDocument/2006/relationships/hyperlink" Target="mailto:squeaksmith@earthlink.net" TargetMode="External"/><Relationship Id="rId38" Type="http://schemas.openxmlformats.org/officeDocument/2006/relationships/hyperlink" Target="mailto:jimcasada@comporium.net" TargetMode="External"/><Relationship Id="rId59" Type="http://schemas.openxmlformats.org/officeDocument/2006/relationships/hyperlink" Target="mailto:donyager@hotmail.com" TargetMode="External"/><Relationship Id="rId103" Type="http://schemas.openxmlformats.org/officeDocument/2006/relationships/hyperlink" Target="mailto:geiger3892@gmail.com" TargetMode="External"/><Relationship Id="rId108" Type="http://schemas.openxmlformats.org/officeDocument/2006/relationships/hyperlink" Target="mailto:pmmf1234@gmail.com" TargetMode="External"/><Relationship Id="rId124" Type="http://schemas.openxmlformats.org/officeDocument/2006/relationships/hyperlink" Target="mailto:joe@flyshopnc.com" TargetMode="External"/><Relationship Id="rId129" Type="http://schemas.openxmlformats.org/officeDocument/2006/relationships/hyperlink" Target="mailto:john@johngfulleratty.com" TargetMode="External"/><Relationship Id="rId54" Type="http://schemas.openxmlformats.org/officeDocument/2006/relationships/hyperlink" Target="mailto:deanal@aol.com" TargetMode="External"/><Relationship Id="rId70" Type="http://schemas.openxmlformats.org/officeDocument/2006/relationships/hyperlink" Target="mailto:forrpark@nc-cherokee.com" TargetMode="External"/><Relationship Id="rId75" Type="http://schemas.openxmlformats.org/officeDocument/2006/relationships/hyperlink" Target="mailto:uppercreekangler@gmail.com" TargetMode="External"/><Relationship Id="rId91" Type="http://schemas.openxmlformats.org/officeDocument/2006/relationships/hyperlink" Target="mailto:roger@caylorcustomflies.com" TargetMode="External"/><Relationship Id="rId96" Type="http://schemas.openxmlformats.org/officeDocument/2006/relationships/hyperlink" Target="mailto:skharris1040@gmail.com" TargetMode="External"/><Relationship Id="rId140" Type="http://schemas.openxmlformats.org/officeDocument/2006/relationships/hyperlink" Target="mailto:anewland@haywoodbuilders.com" TargetMode="External"/><Relationship Id="rId145" Type="http://schemas.openxmlformats.org/officeDocument/2006/relationships/hyperlink" Target="mailto:billstrong45@aol.com" TargetMode="External"/><Relationship Id="rId161" Type="http://schemas.openxmlformats.org/officeDocument/2006/relationships/hyperlink" Target="mailto:tartan70@yahoo.com" TargetMode="External"/><Relationship Id="rId166" Type="http://schemas.openxmlformats.org/officeDocument/2006/relationships/hyperlink" Target="mailto:tim.martin@morrisbb.net" TargetMode="External"/><Relationship Id="rId182" Type="http://schemas.openxmlformats.org/officeDocument/2006/relationships/hyperlink" Target="mailto:jim_rice@ncsu.edu" TargetMode="External"/><Relationship Id="rId187" Type="http://schemas.openxmlformats.org/officeDocument/2006/relationships/hyperlink" Target="mailto:walterwilson2010@charter.net" TargetMode="External"/><Relationship Id="rId217" Type="http://schemas.openxmlformats.org/officeDocument/2006/relationships/hyperlink" Target="mailto:fotshb@bellsouth.net" TargetMode="External"/><Relationship Id="rId1" Type="http://schemas.openxmlformats.org/officeDocument/2006/relationships/hyperlink" Target="mailto:frankssmith@charter.net" TargetMode="External"/><Relationship Id="rId6" Type="http://schemas.openxmlformats.org/officeDocument/2006/relationships/hyperlink" Target="mailto:scott.haire@eyeconic.tv" TargetMode="External"/><Relationship Id="rId212" Type="http://schemas.openxmlformats.org/officeDocument/2006/relationships/hyperlink" Target="mailto:wadiii@prodigy.net" TargetMode="External"/><Relationship Id="rId233" Type="http://schemas.openxmlformats.org/officeDocument/2006/relationships/hyperlink" Target="mailto:gmortensen@peoplepc.com" TargetMode="External"/><Relationship Id="rId238" Type="http://schemas.openxmlformats.org/officeDocument/2006/relationships/drawing" Target="../drawings/drawing1.xml"/><Relationship Id="rId23" Type="http://schemas.openxmlformats.org/officeDocument/2006/relationships/hyperlink" Target="mailto:stevecraig@yahoo.com" TargetMode="External"/><Relationship Id="rId28" Type="http://schemas.openxmlformats.org/officeDocument/2006/relationships/hyperlink" Target="mailto:chamber@greatsmokies.com" TargetMode="External"/><Relationship Id="rId49" Type="http://schemas.openxmlformats.org/officeDocument/2006/relationships/hyperlink" Target="mailto:bonsaiman@twc.com" TargetMode="External"/><Relationship Id="rId114" Type="http://schemas.openxmlformats.org/officeDocument/2006/relationships/hyperlink" Target="mailto:dareinhardt@gmail.com" TargetMode="External"/><Relationship Id="rId119" Type="http://schemas.openxmlformats.org/officeDocument/2006/relationships/hyperlink" Target="mailto:fishonjmb@aol.com" TargetMode="External"/><Relationship Id="rId44" Type="http://schemas.openxmlformats.org/officeDocument/2006/relationships/hyperlink" Target="mailto:endrivadv@cs.com" TargetMode="External"/><Relationship Id="rId60" Type="http://schemas.openxmlformats.org/officeDocument/2006/relationships/hyperlink" Target="mailto:cbracewell@wilkes.net" TargetMode="External"/><Relationship Id="rId65" Type="http://schemas.openxmlformats.org/officeDocument/2006/relationships/hyperlink" Target="mailto:gbarrington@bcbarchitects.com" TargetMode="External"/><Relationship Id="rId81" Type="http://schemas.openxmlformats.org/officeDocument/2006/relationships/hyperlink" Target="mailto:info@mountaintenkara.com" TargetMode="External"/><Relationship Id="rId86" Type="http://schemas.openxmlformats.org/officeDocument/2006/relationships/hyperlink" Target="http://www.appalachianoutfitters.com/" TargetMode="External"/><Relationship Id="rId130" Type="http://schemas.openxmlformats.org/officeDocument/2006/relationships/hyperlink" Target="mailto:buzzbryson@pgnmail.com" TargetMode="External"/><Relationship Id="rId135" Type="http://schemas.openxmlformats.org/officeDocument/2006/relationships/hyperlink" Target="mailto:whitlock@davewhitlock.com" TargetMode="External"/><Relationship Id="rId151" Type="http://schemas.openxmlformats.org/officeDocument/2006/relationships/hyperlink" Target="mailto:arwilson@charter.net" TargetMode="External"/><Relationship Id="rId156" Type="http://schemas.openxmlformats.org/officeDocument/2006/relationships/hyperlink" Target="mailto:hcmom62@yahoo.com" TargetMode="External"/><Relationship Id="rId177" Type="http://schemas.openxmlformats.org/officeDocument/2006/relationships/hyperlink" Target="mailto:adams.beach@yahoo.com" TargetMode="External"/><Relationship Id="rId198" Type="http://schemas.openxmlformats.org/officeDocument/2006/relationships/hyperlink" Target="mailto:pjdandyle65@mc.com" TargetMode="External"/><Relationship Id="rId172" Type="http://schemas.openxmlformats.org/officeDocument/2006/relationships/hyperlink" Target="mailto:drhjreiff@yahoo.com" TargetMode="External"/><Relationship Id="rId193" Type="http://schemas.openxmlformats.org/officeDocument/2006/relationships/hyperlink" Target="mailto:pursuitflies@gmail.com" TargetMode="External"/><Relationship Id="rId202" Type="http://schemas.openxmlformats.org/officeDocument/2006/relationships/hyperlink" Target="mailto:alanmed1@comcast.net" TargetMode="External"/><Relationship Id="rId207" Type="http://schemas.openxmlformats.org/officeDocument/2006/relationships/hyperlink" Target="mailto:staff@hunterbanks.com" TargetMode="External"/><Relationship Id="rId223" Type="http://schemas.openxmlformats.org/officeDocument/2006/relationships/hyperlink" Target="mailto:cvemery@aol.com" TargetMode="External"/><Relationship Id="rId228" Type="http://schemas.openxmlformats.org/officeDocument/2006/relationships/hyperlink" Target="mailto:sblanto@ju.edu" TargetMode="External"/><Relationship Id="rId13" Type="http://schemas.openxmlformats.org/officeDocument/2006/relationships/hyperlink" Target="mailto:chadbrysonfishing@gmail.com" TargetMode="External"/><Relationship Id="rId18" Type="http://schemas.openxmlformats.org/officeDocument/2006/relationships/hyperlink" Target="mailto:wvangler1@yahoo.com" TargetMode="External"/><Relationship Id="rId39" Type="http://schemas.openxmlformats.org/officeDocument/2006/relationships/hyperlink" Target="mailto:bill@jessebrown.com" TargetMode="External"/><Relationship Id="rId109" Type="http://schemas.openxmlformats.org/officeDocument/2006/relationships/hyperlink" Target="mailto:kirkoteytu@mindspring.com" TargetMode="External"/><Relationship Id="rId34" Type="http://schemas.openxmlformats.org/officeDocument/2006/relationships/hyperlink" Target="mailto:fotshb@bellsouth.net" TargetMode="External"/><Relationship Id="rId50" Type="http://schemas.openxmlformats.org/officeDocument/2006/relationships/hyperlink" Target="mailto:don@southerntrout.com" TargetMode="External"/><Relationship Id="rId55" Type="http://schemas.openxmlformats.org/officeDocument/2006/relationships/hyperlink" Target="mailto:butch@houckdesigners.com" TargetMode="External"/><Relationship Id="rId76" Type="http://schemas.openxmlformats.org/officeDocument/2006/relationships/hyperlink" Target="http://www.carolinamountainsports.com/" TargetMode="External"/><Relationship Id="rId97" Type="http://schemas.openxmlformats.org/officeDocument/2006/relationships/hyperlink" Target="mailto:cvemery@aol.com" TargetMode="External"/><Relationship Id="rId104" Type="http://schemas.openxmlformats.org/officeDocument/2006/relationships/hyperlink" Target="mailto:martaefan3@verizon.net" TargetMode="External"/><Relationship Id="rId120" Type="http://schemas.openxmlformats.org/officeDocument/2006/relationships/hyperlink" Target="mailto:wanda.taylor@windstream.net" TargetMode="External"/><Relationship Id="rId125" Type="http://schemas.openxmlformats.org/officeDocument/2006/relationships/hyperlink" Target="mailto:bstuartmof@aol.com" TargetMode="External"/><Relationship Id="rId141" Type="http://schemas.openxmlformats.org/officeDocument/2006/relationships/hyperlink" Target="mailto:marwhite@gmail.com" TargetMode="External"/><Relationship Id="rId146" Type="http://schemas.openxmlformats.org/officeDocument/2006/relationships/hyperlink" Target="mailto:dale.klug76@gmail.com" TargetMode="External"/><Relationship Id="rId167" Type="http://schemas.openxmlformats.org/officeDocument/2006/relationships/hyperlink" Target="mailto:jreverhart@triad.rr.com" TargetMode="External"/><Relationship Id="rId188" Type="http://schemas.openxmlformats.org/officeDocument/2006/relationships/hyperlink" Target="mailto:jayaustin@charter.net" TargetMode="External"/><Relationship Id="rId7" Type="http://schemas.openxmlformats.org/officeDocument/2006/relationships/hyperlink" Target="mailto:rcbeane@aol.com" TargetMode="External"/><Relationship Id="rId71" Type="http://schemas.openxmlformats.org/officeDocument/2006/relationships/hyperlink" Target="mailto:rteeter@carolina.rr.com" TargetMode="External"/><Relationship Id="rId92" Type="http://schemas.openxmlformats.org/officeDocument/2006/relationships/hyperlink" Target="mailto:davishouse@mchsi.com" TargetMode="External"/><Relationship Id="rId162" Type="http://schemas.openxmlformats.org/officeDocument/2006/relationships/hyperlink" Target="mailto:adavis@blueridgeahair.com" TargetMode="External"/><Relationship Id="rId183" Type="http://schemas.openxmlformats.org/officeDocument/2006/relationships/hyperlink" Target="mailto:rcfullerton@hotmail.com" TargetMode="External"/><Relationship Id="rId213" Type="http://schemas.openxmlformats.org/officeDocument/2006/relationships/hyperlink" Target="mailto:bobbykilby1941@yahoo.com" TargetMode="External"/><Relationship Id="rId218" Type="http://schemas.openxmlformats.org/officeDocument/2006/relationships/hyperlink" Target="mailto:hollyd@friendsofthesmokies.org" TargetMode="External"/><Relationship Id="rId234" Type="http://schemas.openxmlformats.org/officeDocument/2006/relationships/hyperlink" Target="mailto:dakotawalker@yahoolcom" TargetMode="External"/><Relationship Id="rId2" Type="http://schemas.openxmlformats.org/officeDocument/2006/relationships/hyperlink" Target="mailto:forrpark@nc-cherokee.com" TargetMode="External"/><Relationship Id="rId29" Type="http://schemas.openxmlformats.org/officeDocument/2006/relationships/hyperlink" Target="mailto:walker28713@gmail.com" TargetMode="External"/><Relationship Id="rId24" Type="http://schemas.openxmlformats.org/officeDocument/2006/relationships/hyperlink" Target="mailto:ozarkam@juno.com" TargetMode="External"/><Relationship Id="rId40" Type="http://schemas.openxmlformats.org/officeDocument/2006/relationships/hyperlink" Target="mailto:kevin@davidsonflyfishing.com" TargetMode="External"/><Relationship Id="rId45" Type="http://schemas.openxmlformats.org/officeDocument/2006/relationships/hyperlink" Target="mailto:secfff@marvincash.me" TargetMode="External"/><Relationship Id="rId66" Type="http://schemas.openxmlformats.org/officeDocument/2006/relationships/hyperlink" Target="mailto:rmode@earthlink.net" TargetMode="External"/><Relationship Id="rId87" Type="http://schemas.openxmlformats.org/officeDocument/2006/relationships/hyperlink" Target="mailto:scswampduck@gmail.com" TargetMode="External"/><Relationship Id="rId110" Type="http://schemas.openxmlformats.org/officeDocument/2006/relationships/hyperlink" Target="mailto:graham.simmerman@deq.virginia.gov" TargetMode="External"/><Relationship Id="rId115" Type="http://schemas.openxmlformats.org/officeDocument/2006/relationships/hyperlink" Target="mailto:uppercreekangler@gmail.com" TargetMode="External"/><Relationship Id="rId131" Type="http://schemas.openxmlformats.org/officeDocument/2006/relationships/hyperlink" Target="mailto:richardgriggs448@gmail.com" TargetMode="External"/><Relationship Id="rId136" Type="http://schemas.openxmlformats.org/officeDocument/2006/relationships/hyperlink" Target="mailto:info@innsights.com" TargetMode="External"/><Relationship Id="rId157" Type="http://schemas.openxmlformats.org/officeDocument/2006/relationships/hyperlink" Target="mailto:dhenry1025@gmail.com" TargetMode="External"/><Relationship Id="rId178" Type="http://schemas.openxmlformats.org/officeDocument/2006/relationships/hyperlink" Target="mailto:patrick@brevardangler.com" TargetMode="External"/><Relationship Id="rId61" Type="http://schemas.openxmlformats.org/officeDocument/2006/relationships/hyperlink" Target="mailto:fishutopia@comcast.net" TargetMode="External"/><Relationship Id="rId82" Type="http://schemas.openxmlformats.org/officeDocument/2006/relationships/hyperlink" Target="http://www.flyfishingthesmokies.net/" TargetMode="External"/><Relationship Id="rId152" Type="http://schemas.openxmlformats.org/officeDocument/2006/relationships/hyperlink" Target="mailto:dryfly@triad.rr.com" TargetMode="External"/><Relationship Id="rId173" Type="http://schemas.openxmlformats.org/officeDocument/2006/relationships/hyperlink" Target="mailto:taterhillbilly@gmail.com" TargetMode="External"/><Relationship Id="rId194" Type="http://schemas.openxmlformats.org/officeDocument/2006/relationships/hyperlink" Target="mailto:joepatrickharris@gmail.com" TargetMode="External"/><Relationship Id="rId199" Type="http://schemas.openxmlformats.org/officeDocument/2006/relationships/hyperlink" Target="mailto:jsf3028@hotmail.com" TargetMode="External"/><Relationship Id="rId203" Type="http://schemas.openxmlformats.org/officeDocument/2006/relationships/hyperlink" Target="mailto:patjif@msn.com" TargetMode="External"/><Relationship Id="rId208" Type="http://schemas.openxmlformats.org/officeDocument/2006/relationships/hyperlink" Target="mailto:rhollidaycpa@gmail.com" TargetMode="External"/><Relationship Id="rId229" Type="http://schemas.openxmlformats.org/officeDocument/2006/relationships/hyperlink" Target="mailto:emt.troiuot@gmail.com" TargetMode="External"/><Relationship Id="rId19" Type="http://schemas.openxmlformats.org/officeDocument/2006/relationships/hyperlink" Target="mailto:ichthyocentric@hotmail.com" TargetMode="External"/><Relationship Id="rId224" Type="http://schemas.openxmlformats.org/officeDocument/2006/relationships/hyperlink" Target="mailto:johnmackay1632@gmail.com" TargetMode="External"/><Relationship Id="rId14" Type="http://schemas.openxmlformats.org/officeDocument/2006/relationships/hyperlink" Target="mailto:mwleapjr@att.net" TargetMode="External"/><Relationship Id="rId30" Type="http://schemas.openxmlformats.org/officeDocument/2006/relationships/hyperlink" Target="mailto:charliecampbell@hotmail.com" TargetMode="External"/><Relationship Id="rId35" Type="http://schemas.openxmlformats.org/officeDocument/2006/relationships/hyperlink" Target="mailto:jmcneary@gmail.com" TargetMode="External"/><Relationship Id="rId56" Type="http://schemas.openxmlformats.org/officeDocument/2006/relationships/hyperlink" Target="mailto:isaacspaul@yahoo.com" TargetMode="External"/><Relationship Id="rId77" Type="http://schemas.openxmlformats.org/officeDocument/2006/relationships/hyperlink" Target="mailto:hartoftheriver@hotmail.com" TargetMode="External"/><Relationship Id="rId100" Type="http://schemas.openxmlformats.org/officeDocument/2006/relationships/hyperlink" Target="mailto:tomcatmc@bellsouth.net" TargetMode="External"/><Relationship Id="rId105" Type="http://schemas.openxmlformats.org/officeDocument/2006/relationships/hyperlink" Target="mailto:birdharl@nc-cherokee.com" TargetMode="External"/><Relationship Id="rId126" Type="http://schemas.openxmlformats.org/officeDocument/2006/relationships/hyperlink" Target="mailto:tomearnhardt@nc.rr.com" TargetMode="External"/><Relationship Id="rId147" Type="http://schemas.openxmlformats.org/officeDocument/2006/relationships/hyperlink" Target="mailto:dan.phillips@duke-energy.com" TargetMode="External"/><Relationship Id="rId168" Type="http://schemas.openxmlformats.org/officeDocument/2006/relationships/hyperlink" Target="mailto:kevin.hining@ncwildlife.org" TargetMode="External"/><Relationship Id="rId8" Type="http://schemas.openxmlformats.org/officeDocument/2006/relationships/hyperlink" Target="mailto:captgary@windstream.net" TargetMode="External"/><Relationship Id="rId51" Type="http://schemas.openxmlformats.org/officeDocument/2006/relationships/hyperlink" Target="mailto:dhaynes8320@gmail.com" TargetMode="External"/><Relationship Id="rId72" Type="http://schemas.openxmlformats.org/officeDocument/2006/relationships/hyperlink" Target="http://www.basspro.com/" TargetMode="External"/><Relationship Id="rId93" Type="http://schemas.openxmlformats.org/officeDocument/2006/relationships/hyperlink" Target="mailto:squeaksmith@earthlink.net" TargetMode="External"/><Relationship Id="rId98" Type="http://schemas.openxmlformats.org/officeDocument/2006/relationships/hyperlink" Target="mailto:airving@bellsouth.net" TargetMode="External"/><Relationship Id="rId121" Type="http://schemas.openxmlformats.org/officeDocument/2006/relationships/hyperlink" Target="mailto:daniel@tenkarausa.com" TargetMode="External"/><Relationship Id="rId142" Type="http://schemas.openxmlformats.org/officeDocument/2006/relationships/hyperlink" Target="mailto:carolandtom@windstream.net" TargetMode="External"/><Relationship Id="rId163" Type="http://schemas.openxmlformats.org/officeDocument/2006/relationships/hyperlink" Target="mailto:gayle.tyree@gmail.com" TargetMode="External"/><Relationship Id="rId184" Type="http://schemas.openxmlformats.org/officeDocument/2006/relationships/hyperlink" Target="mailto:tbatche@aol.com" TargetMode="External"/><Relationship Id="rId189" Type="http://schemas.openxmlformats.org/officeDocument/2006/relationships/hyperlink" Target="mailto:bobnedohon@gmail.com" TargetMode="External"/><Relationship Id="rId219" Type="http://schemas.openxmlformats.org/officeDocument/2006/relationships/hyperlink" Target="mailto:rhollidaycpa@gmail.com" TargetMode="External"/><Relationship Id="rId3" Type="http://schemas.openxmlformats.org/officeDocument/2006/relationships/hyperlink" Target="mailto:alenandscottie@aol.com" TargetMode="External"/><Relationship Id="rId214" Type="http://schemas.openxmlformats.org/officeDocument/2006/relationships/hyperlink" Target="mailto:leftyfish@comcast.net" TargetMode="External"/><Relationship Id="rId230" Type="http://schemas.openxmlformats.org/officeDocument/2006/relationships/hyperlink" Target="http://www.latackleflies.com/" TargetMode="External"/><Relationship Id="rId235" Type="http://schemas.openxmlformats.org/officeDocument/2006/relationships/hyperlink" Target="mailto:joe@flync.com" TargetMode="External"/><Relationship Id="rId25" Type="http://schemas.openxmlformats.org/officeDocument/2006/relationships/hyperlink" Target="mailto:f64rrtu@gmail.com" TargetMode="External"/><Relationship Id="rId46" Type="http://schemas.openxmlformats.org/officeDocument/2006/relationships/hyperlink" Target="mailto:gbarrington@bcbarchitects.com" TargetMode="External"/><Relationship Id="rId67" Type="http://schemas.openxmlformats.org/officeDocument/2006/relationships/hyperlink" Target="mailto:cbracewell@wilkes.net" TargetMode="External"/><Relationship Id="rId116" Type="http://schemas.openxmlformats.org/officeDocument/2006/relationships/hyperlink" Target="http://www.jessebrownoutdoors.com/" TargetMode="External"/><Relationship Id="rId137" Type="http://schemas.openxmlformats.org/officeDocument/2006/relationships/hyperlink" Target="mailto:phil@regiona.org" TargetMode="External"/><Relationship Id="rId158" Type="http://schemas.openxmlformats.org/officeDocument/2006/relationships/hyperlink" Target="mailto:epurves@gmail.com" TargetMode="External"/><Relationship Id="rId20" Type="http://schemas.openxmlformats.org/officeDocument/2006/relationships/hyperlink" Target="http://www.wildscape.com/" TargetMode="External"/><Relationship Id="rId41" Type="http://schemas.openxmlformats.org/officeDocument/2006/relationships/hyperlink" Target="mailto:airving@bellsouth.net" TargetMode="External"/><Relationship Id="rId62" Type="http://schemas.openxmlformats.org/officeDocument/2006/relationships/hyperlink" Target="mailto:mgasior@simileimaging.com" TargetMode="External"/><Relationship Id="rId83" Type="http://schemas.openxmlformats.org/officeDocument/2006/relationships/hyperlink" Target="mailto:outpostmountainoutfitters@frontier.com" TargetMode="External"/><Relationship Id="rId88" Type="http://schemas.openxmlformats.org/officeDocument/2006/relationships/hyperlink" Target="http://www.littleriveroutfitters.com/" TargetMode="External"/><Relationship Id="rId111" Type="http://schemas.openxmlformats.org/officeDocument/2006/relationships/hyperlink" Target="mailto:chamber@greatsmokies.com" TargetMode="External"/><Relationship Id="rId132" Type="http://schemas.openxmlformats.org/officeDocument/2006/relationships/hyperlink" Target="mailto:sbryan@fs.fed.us" TargetMode="External"/><Relationship Id="rId153" Type="http://schemas.openxmlformats.org/officeDocument/2006/relationships/hyperlink" Target="mailto:ericw@carolina.rr.com" TargetMode="External"/><Relationship Id="rId174" Type="http://schemas.openxmlformats.org/officeDocument/2006/relationships/hyperlink" Target="mailto:chas11@bellsouth.net" TargetMode="External"/><Relationship Id="rId179" Type="http://schemas.openxmlformats.org/officeDocument/2006/relationships/hyperlink" Target="mailto:anthony.hipps@syngenta.com" TargetMode="External"/><Relationship Id="rId195" Type="http://schemas.openxmlformats.org/officeDocument/2006/relationships/hyperlink" Target="mailto:mark.roberts99@comcast.net" TargetMode="External"/><Relationship Id="rId209" Type="http://schemas.openxmlformats.org/officeDocument/2006/relationships/hyperlink" Target="mailto:mhawkins@jpturner.com" TargetMode="External"/><Relationship Id="rId190" Type="http://schemas.openxmlformats.org/officeDocument/2006/relationships/hyperlink" Target="mailto:hed1@bellsouth.net" TargetMode="External"/><Relationship Id="rId204" Type="http://schemas.openxmlformats.org/officeDocument/2006/relationships/hyperlink" Target="mailto:info@brookingsonline.com" TargetMode="External"/><Relationship Id="rId220" Type="http://schemas.openxmlformats.org/officeDocument/2006/relationships/hyperlink" Target="mailto:dhaynes8320@gmail.com" TargetMode="External"/><Relationship Id="rId225" Type="http://schemas.openxmlformats.org/officeDocument/2006/relationships/hyperlink" Target="mailto:smoore4fish@comcast.net" TargetMode="External"/><Relationship Id="rId15" Type="http://schemas.openxmlformats.org/officeDocument/2006/relationships/hyperlink" Target="mailto:tomcatmc@bellsouth.net" TargetMode="External"/><Relationship Id="rId36" Type="http://schemas.openxmlformats.org/officeDocument/2006/relationships/hyperlink" Target="mailto:wayne093@centurytel.net" TargetMode="External"/><Relationship Id="rId57" Type="http://schemas.openxmlformats.org/officeDocument/2006/relationships/hyperlink" Target="mailto:rrr5@aol.com," TargetMode="External"/><Relationship Id="rId106" Type="http://schemas.openxmlformats.org/officeDocument/2006/relationships/hyperlink" Target="mailto:tgorrell@gmail.com" TargetMode="External"/><Relationship Id="rId127" Type="http://schemas.openxmlformats.org/officeDocument/2006/relationships/hyperlink" Target="mailto:waltmizelle@att.net" TargetMode="External"/><Relationship Id="rId10" Type="http://schemas.openxmlformats.org/officeDocument/2006/relationships/hyperlink" Target="mailto:paul.j.duffy@us.pwc.com" TargetMode="External"/><Relationship Id="rId31" Type="http://schemas.openxmlformats.org/officeDocument/2006/relationships/hyperlink" Target="mailto:whazelrigg@hotmail.com" TargetMode="External"/><Relationship Id="rId52" Type="http://schemas.openxmlformats.org/officeDocument/2006/relationships/hyperlink" Target="mailto:dhyatt@ju.edu" TargetMode="External"/><Relationship Id="rId73" Type="http://schemas.openxmlformats.org/officeDocument/2006/relationships/hyperlink" Target="mailto:joey@flyshopnc.com" TargetMode="External"/><Relationship Id="rId78" Type="http://schemas.openxmlformats.org/officeDocument/2006/relationships/hyperlink" Target="mailto:bdehart@mossyoakproperties.com" TargetMode="External"/><Relationship Id="rId94" Type="http://schemas.openxmlformats.org/officeDocument/2006/relationships/hyperlink" Target="mailto:airving@bellsouth.net" TargetMode="External"/><Relationship Id="rId99" Type="http://schemas.openxmlformats.org/officeDocument/2006/relationships/hyperlink" Target="mailto:7bigfish@bellsouth.net" TargetMode="External"/><Relationship Id="rId101" Type="http://schemas.openxmlformats.org/officeDocument/2006/relationships/hyperlink" Target="mailto:squeaksmith@earthlink.net" TargetMode="External"/><Relationship Id="rId122" Type="http://schemas.openxmlformats.org/officeDocument/2006/relationships/hyperlink" Target="mailto:alf@tnaqua.org" TargetMode="External"/><Relationship Id="rId143" Type="http://schemas.openxmlformats.org/officeDocument/2006/relationships/hyperlink" Target="mailto:pursuitflies@gmail.com" TargetMode="External"/><Relationship Id="rId148" Type="http://schemas.openxmlformats.org/officeDocument/2006/relationships/hyperlink" Target="mailto:emt.trout@gmail.com" TargetMode="External"/><Relationship Id="rId164" Type="http://schemas.openxmlformats.org/officeDocument/2006/relationships/hyperlink" Target="mailto:rmbber@gmail.com" TargetMode="External"/><Relationship Id="rId169" Type="http://schemas.openxmlformats.org/officeDocument/2006/relationships/hyperlink" Target="mailto:j.b.adair@att.net" TargetMode="External"/><Relationship Id="rId185" Type="http://schemas.openxmlformats.org/officeDocument/2006/relationships/hyperlink" Target="mailto:rdbjheald@bellsouth.net" TargetMode="External"/><Relationship Id="rId4" Type="http://schemas.openxmlformats.org/officeDocument/2006/relationships/hyperlink" Target="mailto:donyager@hotmail.com" TargetMode="External"/><Relationship Id="rId9" Type="http://schemas.openxmlformats.org/officeDocument/2006/relationships/hyperlink" Target="mailto:tramsey@wardtank.com" TargetMode="External"/><Relationship Id="rId180" Type="http://schemas.openxmlformats.org/officeDocument/2006/relationships/hyperlink" Target="mailto:gale.dills@gmail.com" TargetMode="External"/><Relationship Id="rId210" Type="http://schemas.openxmlformats.org/officeDocument/2006/relationships/hyperlink" Target="mailto:cdhershey@bellsouth.net" TargetMode="External"/><Relationship Id="rId215" Type="http://schemas.openxmlformats.org/officeDocument/2006/relationships/hyperlink" Target="mailto:robert.curry@ncwildlife.org" TargetMode="External"/><Relationship Id="rId236" Type="http://schemas.openxmlformats.org/officeDocument/2006/relationships/hyperlink" Target="mailto:deefree@bellsouth.net" TargetMode="External"/><Relationship Id="rId26" Type="http://schemas.openxmlformats.org/officeDocument/2006/relationships/hyperlink" Target="mailto:airving@bellsouth.net" TargetMode="External"/><Relationship Id="rId231" Type="http://schemas.openxmlformats.org/officeDocument/2006/relationships/hyperlink" Target="mailto:foreverflyfishing@yahoo.com" TargetMode="External"/><Relationship Id="rId47" Type="http://schemas.openxmlformats.org/officeDocument/2006/relationships/hyperlink" Target="mailto:piscator2@earthlink.net" TargetMode="External"/><Relationship Id="rId68" Type="http://schemas.openxmlformats.org/officeDocument/2006/relationships/hyperlink" Target="mailto:nmermigas@BBandT.com" TargetMode="External"/><Relationship Id="rId89" Type="http://schemas.openxmlformats.org/officeDocument/2006/relationships/hyperlink" Target="http://www.riverbladeknifeandfly.com/" TargetMode="External"/><Relationship Id="rId112" Type="http://schemas.openxmlformats.org/officeDocument/2006/relationships/hyperlink" Target="mailto:walker28713@gmail.com" TargetMode="External"/><Relationship Id="rId133" Type="http://schemas.openxmlformats.org/officeDocument/2006/relationships/hyperlink" Target="mailto:doug.besler@ncwildlife.org" TargetMode="External"/><Relationship Id="rId154" Type="http://schemas.openxmlformats.org/officeDocument/2006/relationships/hyperlink" Target="mailto:hlschmul@aol.com" TargetMode="External"/><Relationship Id="rId175" Type="http://schemas.openxmlformats.org/officeDocument/2006/relationships/hyperlink" Target="mailto:tnt60@juno.com" TargetMode="External"/><Relationship Id="rId196" Type="http://schemas.openxmlformats.org/officeDocument/2006/relationships/hyperlink" Target="mailto:amcdeac@gmail.com" TargetMode="External"/><Relationship Id="rId200" Type="http://schemas.openxmlformats.org/officeDocument/2006/relationships/hyperlink" Target="mailto:bobhallaz@hotmail.com" TargetMode="External"/><Relationship Id="rId16" Type="http://schemas.openxmlformats.org/officeDocument/2006/relationships/hyperlink" Target="mailto:info@murraysflyshop.com" TargetMode="External"/><Relationship Id="rId221" Type="http://schemas.openxmlformats.org/officeDocument/2006/relationships/hyperlink" Target="mailto:morganlyle@gmail.com" TargetMode="External"/><Relationship Id="rId37" Type="http://schemas.openxmlformats.org/officeDocument/2006/relationships/hyperlink" Target="mailto:alex@abfish.org" TargetMode="External"/><Relationship Id="rId58" Type="http://schemas.openxmlformats.org/officeDocument/2006/relationships/hyperlink" Target="mailto:nmermigas@BBandT.com" TargetMode="External"/><Relationship Id="rId79" Type="http://schemas.openxmlformats.org/officeDocument/2006/relationships/hyperlink" Target="http://www.smokymountainoutdoorsunlimited.com/" TargetMode="External"/><Relationship Id="rId102" Type="http://schemas.openxmlformats.org/officeDocument/2006/relationships/hyperlink" Target="mailto:dareinhardt@gmail.com" TargetMode="External"/><Relationship Id="rId123" Type="http://schemas.openxmlformats.org/officeDocument/2006/relationships/hyperlink" Target="mailto:edmclean@gmail.com" TargetMode="External"/><Relationship Id="rId144" Type="http://schemas.openxmlformats.org/officeDocument/2006/relationships/hyperlink" Target="mailto:wtucker@morrisbb.net" TargetMode="External"/><Relationship Id="rId90" Type="http://schemas.openxmlformats.org/officeDocument/2006/relationships/hyperlink" Target="mailto:bilkayhart@charter.net" TargetMode="External"/><Relationship Id="rId165" Type="http://schemas.openxmlformats.org/officeDocument/2006/relationships/hyperlink" Target="mailto:corybwatson@gmail.com" TargetMode="External"/><Relationship Id="rId186" Type="http://schemas.openxmlformats.org/officeDocument/2006/relationships/hyperlink" Target="mailto:captpaulrose@gmail.com" TargetMode="External"/><Relationship Id="rId211" Type="http://schemas.openxmlformats.org/officeDocument/2006/relationships/hyperlink" Target="mailto:bocash3@yahoo.com" TargetMode="External"/><Relationship Id="rId232" Type="http://schemas.openxmlformats.org/officeDocument/2006/relationships/hyperlink" Target="mailto:billclt@me.com" TargetMode="External"/><Relationship Id="rId27" Type="http://schemas.openxmlformats.org/officeDocument/2006/relationships/hyperlink" Target="mailto:hillt@dhhi.com" TargetMode="External"/><Relationship Id="rId48" Type="http://schemas.openxmlformats.org/officeDocument/2006/relationships/hyperlink" Target="mailto:mike_arnold@twc.com" TargetMode="External"/><Relationship Id="rId69" Type="http://schemas.openxmlformats.org/officeDocument/2006/relationships/hyperlink" Target="mailto:flygide@gmail.com" TargetMode="External"/><Relationship Id="rId113" Type="http://schemas.openxmlformats.org/officeDocument/2006/relationships/hyperlink" Target="mailto:squeaksmith@earthlink.net" TargetMode="External"/><Relationship Id="rId134" Type="http://schemas.openxmlformats.org/officeDocument/2006/relationships/hyperlink" Target="mailto:allen.rogers@ncdenr.gov"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crawfordartgallery@windstream.net" TargetMode="External"/><Relationship Id="rId13" Type="http://schemas.openxmlformats.org/officeDocument/2006/relationships/hyperlink" Target="mailto:info@ravenforkrod.com" TargetMode="External"/><Relationship Id="rId3" Type="http://schemas.openxmlformats.org/officeDocument/2006/relationships/hyperlink" Target="http://www.carolinamountainsports.com/" TargetMode="External"/><Relationship Id="rId7" Type="http://schemas.openxmlformats.org/officeDocument/2006/relationships/hyperlink" Target="mailto:foreverflyfishing@yahoo.com" TargetMode="External"/><Relationship Id="rId12" Type="http://schemas.openxmlformats.org/officeDocument/2006/relationships/hyperlink" Target="mailto:wvangler1@yahoo.com" TargetMode="External"/><Relationship Id="rId2" Type="http://schemas.openxmlformats.org/officeDocument/2006/relationships/hyperlink" Target="mailto:info@brookingsonline.com" TargetMode="External"/><Relationship Id="rId1" Type="http://schemas.openxmlformats.org/officeDocument/2006/relationships/hyperlink" Target="mailto:staff@hunterbamks.com" TargetMode="External"/><Relationship Id="rId6" Type="http://schemas.openxmlformats.org/officeDocument/2006/relationships/hyperlink" Target="mailto:hookersflyshop@yahoo.com" TargetMode="External"/><Relationship Id="rId11" Type="http://schemas.openxmlformats.org/officeDocument/2006/relationships/hyperlink" Target="mailto:JCSFF@cbvnol.com" TargetMode="External"/><Relationship Id="rId5" Type="http://schemas.openxmlformats.org/officeDocument/2006/relationships/hyperlink" Target="mailto:outpostmountainoutfitters@frontier.com" TargetMode="External"/><Relationship Id="rId15" Type="http://schemas.openxmlformats.org/officeDocument/2006/relationships/printerSettings" Target="../printerSettings/printerSettings3.bin"/><Relationship Id="rId10" Type="http://schemas.openxmlformats.org/officeDocument/2006/relationships/hyperlink" Target="mailto:endrivadv@cs.com" TargetMode="External"/><Relationship Id="rId4" Type="http://schemas.openxmlformats.org/officeDocument/2006/relationships/hyperlink" Target="http://www.castersflyshop.com/" TargetMode="External"/><Relationship Id="rId9" Type="http://schemas.openxmlformats.org/officeDocument/2006/relationships/hyperlink" Target="mailto:endrivadv@cs.com" TargetMode="External"/><Relationship Id="rId14" Type="http://schemas.openxmlformats.org/officeDocument/2006/relationships/hyperlink" Target="mailto:bilkayhart@charter.ne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tablerocktu.org/" TargetMode="External"/><Relationship Id="rId117" Type="http://schemas.openxmlformats.org/officeDocument/2006/relationships/hyperlink" Target="mailto:rrtujim@gmail.com" TargetMode="External"/><Relationship Id="rId21" Type="http://schemas.openxmlformats.org/officeDocument/2006/relationships/hyperlink" Target="http://www.landoskytu.com/" TargetMode="External"/><Relationship Id="rId42" Type="http://schemas.openxmlformats.org/officeDocument/2006/relationships/hyperlink" Target="mailto:roneharrin@bvunet.net" TargetMode="External"/><Relationship Id="rId47" Type="http://schemas.openxmlformats.org/officeDocument/2006/relationships/hyperlink" Target="http://www.appalachiantu.org/" TargetMode="External"/><Relationship Id="rId63" Type="http://schemas.openxmlformats.org/officeDocument/2006/relationships/hyperlink" Target="http://www.coosavalley.tu.org/" TargetMode="External"/><Relationship Id="rId68" Type="http://schemas.openxmlformats.org/officeDocument/2006/relationships/hyperlink" Target="http://www.rabuntu.org/" TargetMode="External"/><Relationship Id="rId84" Type="http://schemas.openxmlformats.org/officeDocument/2006/relationships/hyperlink" Target="http://www.virginiatu.org/" TargetMode="External"/><Relationship Id="rId89" Type="http://schemas.openxmlformats.org/officeDocument/2006/relationships/hyperlink" Target="mailto:jimjosefson@shenandoahvalleytu.com" TargetMode="External"/><Relationship Id="rId112" Type="http://schemas.openxmlformats.org/officeDocument/2006/relationships/hyperlink" Target="mailto:7bigfish@bellsouth.net" TargetMode="External"/><Relationship Id="rId16" Type="http://schemas.openxmlformats.org/officeDocument/2006/relationships/hyperlink" Target="http://www.mbtu.org/" TargetMode="External"/><Relationship Id="rId107" Type="http://schemas.openxmlformats.org/officeDocument/2006/relationships/hyperlink" Target="mailto:humpy@wheelertv.com" TargetMode="External"/><Relationship Id="rId11" Type="http://schemas.openxmlformats.org/officeDocument/2006/relationships/hyperlink" Target="mailto:tramsey@wardtank.com" TargetMode="External"/><Relationship Id="rId32" Type="http://schemas.openxmlformats.org/officeDocument/2006/relationships/hyperlink" Target="http://www.rockyrivertu.org/" TargetMode="External"/><Relationship Id="rId37" Type="http://schemas.openxmlformats.org/officeDocument/2006/relationships/hyperlink" Target="mailto:dick.sellers@frontier.com" TargetMode="External"/><Relationship Id="rId53" Type="http://schemas.openxmlformats.org/officeDocument/2006/relationships/hyperlink" Target="mailto:dd37312@hotmail.com" TargetMode="External"/><Relationship Id="rId58" Type="http://schemas.openxmlformats.org/officeDocument/2006/relationships/hyperlink" Target="http://www.deltatu.org/" TargetMode="External"/><Relationship Id="rId74" Type="http://schemas.openxmlformats.org/officeDocument/2006/relationships/hyperlink" Target="http://www.maryland.tu.org/" TargetMode="External"/><Relationship Id="rId79" Type="http://schemas.openxmlformats.org/officeDocument/2006/relationships/hyperlink" Target="http://www.louisvilletu.org/" TargetMode="External"/><Relationship Id="rId102" Type="http://schemas.openxmlformats.org/officeDocument/2006/relationships/hyperlink" Target="mailto:wvangler1@yahoo.com" TargetMode="External"/><Relationship Id="rId123" Type="http://schemas.openxmlformats.org/officeDocument/2006/relationships/hyperlink" Target="mailto:jamestylerclarke@gmail.com" TargetMode="External"/><Relationship Id="rId128" Type="http://schemas.openxmlformats.org/officeDocument/2006/relationships/hyperlink" Target="http://www.fedflyfishers.org/councils/florida.aspx" TargetMode="External"/><Relationship Id="rId5" Type="http://schemas.openxmlformats.org/officeDocument/2006/relationships/hyperlink" Target="mailto:outpostmountainoutfitters@frontier.com" TargetMode="External"/><Relationship Id="rId90" Type="http://schemas.openxmlformats.org/officeDocument/2006/relationships/hyperlink" Target="http://www.vacapitaltu.org/" TargetMode="External"/><Relationship Id="rId95" Type="http://schemas.openxmlformats.org/officeDocument/2006/relationships/hyperlink" Target="http://www.smithrivertu.com/" TargetMode="External"/><Relationship Id="rId19" Type="http://schemas.openxmlformats.org/officeDocument/2006/relationships/hyperlink" Target="http://www.nwtu.org/" TargetMode="External"/><Relationship Id="rId14" Type="http://schemas.openxmlformats.org/officeDocument/2006/relationships/hyperlink" Target="http://www.hiwassee.net/currenthctunewsletter.pdf" TargetMode="External"/><Relationship Id="rId22" Type="http://schemas.openxmlformats.org/officeDocument/2006/relationships/hyperlink" Target="mailto:jlklmiko@earthlink.net" TargetMode="External"/><Relationship Id="rId27" Type="http://schemas.openxmlformats.org/officeDocument/2006/relationships/hyperlink" Target="mailto:bigbucksrw@yahoo.com" TargetMode="External"/><Relationship Id="rId30" Type="http://schemas.openxmlformats.org/officeDocument/2006/relationships/hyperlink" Target="http://www.smtu.org/" TargetMode="External"/><Relationship Id="rId35" Type="http://schemas.openxmlformats.org/officeDocument/2006/relationships/hyperlink" Target="mailto:jlerras@yahoo.com" TargetMode="External"/><Relationship Id="rId43" Type="http://schemas.openxmlformats.org/officeDocument/2006/relationships/hyperlink" Target="http://www.tctu.org/" TargetMode="External"/><Relationship Id="rId48" Type="http://schemas.openxmlformats.org/officeDocument/2006/relationships/hyperlink" Target="mailto:fryfisherman@earthlink.net" TargetMode="External"/><Relationship Id="rId56" Type="http://schemas.openxmlformats.org/officeDocument/2006/relationships/hyperlink" Target="mailto:jbetchic@comcast.net" TargetMode="External"/><Relationship Id="rId64" Type="http://schemas.openxmlformats.org/officeDocument/2006/relationships/hyperlink" Target="http://www.georgiafoothills.org/" TargetMode="External"/><Relationship Id="rId69" Type="http://schemas.openxmlformats.org/officeDocument/2006/relationships/hyperlink" Target="http://www.savannahrivertu.org/" TargetMode="External"/><Relationship Id="rId77" Type="http://schemas.openxmlformats.org/officeDocument/2006/relationships/hyperlink" Target="http://www.midatlanticcouncil.tu.org/misdatlanticcouncil/patapsco-valley-tu" TargetMode="External"/><Relationship Id="rId100" Type="http://schemas.openxmlformats.org/officeDocument/2006/relationships/hyperlink" Target="mailto:humpy@wheelertv.com" TargetMode="External"/><Relationship Id="rId105" Type="http://schemas.openxmlformats.org/officeDocument/2006/relationships/hyperlink" Target="mailto:tom.gorrell@nm.com" TargetMode="External"/><Relationship Id="rId113" Type="http://schemas.openxmlformats.org/officeDocument/2006/relationships/hyperlink" Target="mailto:david@armstongfirm.com" TargetMode="External"/><Relationship Id="rId118" Type="http://schemas.openxmlformats.org/officeDocument/2006/relationships/hyperlink" Target="mailto:nmermigas@BBandT.com" TargetMode="External"/><Relationship Id="rId126" Type="http://schemas.openxmlformats.org/officeDocument/2006/relationships/hyperlink" Target="mailto:dareinhardt1@aol.com" TargetMode="External"/><Relationship Id="rId8" Type="http://schemas.openxmlformats.org/officeDocument/2006/relationships/hyperlink" Target="mailto:crawfordartgallery@windstream.net" TargetMode="External"/><Relationship Id="rId51" Type="http://schemas.openxmlformats.org/officeDocument/2006/relationships/hyperlink" Target="mailto:mjbryant1954@hotmail.com" TargetMode="External"/><Relationship Id="rId72" Type="http://schemas.openxmlformats.org/officeDocument/2006/relationships/hyperlink" Target="http://www.midatlanticcouncil.tu.org/" TargetMode="External"/><Relationship Id="rId80" Type="http://schemas.openxmlformats.org/officeDocument/2006/relationships/hyperlink" Target="http://www.bluegrass.tu.org/" TargetMode="External"/><Relationship Id="rId85" Type="http://schemas.openxmlformats.org/officeDocument/2006/relationships/hyperlink" Target="mailto:martaefan3@nullverizon.net" TargetMode="External"/><Relationship Id="rId93" Type="http://schemas.openxmlformats.org/officeDocument/2006/relationships/hyperlink" Target="http://www.massanuttentu.com/" TargetMode="External"/><Relationship Id="rId98" Type="http://schemas.openxmlformats.org/officeDocument/2006/relationships/hyperlink" Target="http://www.kytu.org/" TargetMode="External"/><Relationship Id="rId121" Type="http://schemas.openxmlformats.org/officeDocument/2006/relationships/hyperlink" Target="mailto:squeaksmith@earthlink.net" TargetMode="External"/><Relationship Id="rId3" Type="http://schemas.openxmlformats.org/officeDocument/2006/relationships/hyperlink" Target="http://www.carolinamountainsports.com/" TargetMode="External"/><Relationship Id="rId12" Type="http://schemas.openxmlformats.org/officeDocument/2006/relationships/hyperlink" Target="mailto:hillt@dhhi.com" TargetMode="External"/><Relationship Id="rId17" Type="http://schemas.openxmlformats.org/officeDocument/2006/relationships/hyperlink" Target="http://www.meetup.com/SaludaTU/" TargetMode="External"/><Relationship Id="rId25" Type="http://schemas.openxmlformats.org/officeDocument/2006/relationships/hyperlink" Target="mailto:jsummer@triad.rr.com" TargetMode="External"/><Relationship Id="rId33" Type="http://schemas.openxmlformats.org/officeDocument/2006/relationships/hyperlink" Target="mailto:f64rrtu@gmail.com" TargetMode="External"/><Relationship Id="rId38" Type="http://schemas.openxmlformats.org/officeDocument/2006/relationships/hyperlink" Target="mailto:bstolle@bellsouth.net" TargetMode="External"/><Relationship Id="rId46" Type="http://schemas.openxmlformats.org/officeDocument/2006/relationships/hyperlink" Target="mailto:geiger3892@gmail.com" TargetMode="External"/><Relationship Id="rId59" Type="http://schemas.openxmlformats.org/officeDocument/2006/relationships/hyperlink" Target="http://www.georgiatu.org/" TargetMode="External"/><Relationship Id="rId67" Type="http://schemas.openxmlformats.org/officeDocument/2006/relationships/hyperlink" Target="http://www.orctu.org/" TargetMode="External"/><Relationship Id="rId103" Type="http://schemas.openxmlformats.org/officeDocument/2006/relationships/hyperlink" Target="mailto:ichthyocentric@hotmail.com" TargetMode="External"/><Relationship Id="rId108" Type="http://schemas.openxmlformats.org/officeDocument/2006/relationships/hyperlink" Target="mailto:fiveeasy@hotmail.com" TargetMode="External"/><Relationship Id="rId116" Type="http://schemas.openxmlformats.org/officeDocument/2006/relationships/hyperlink" Target="mailto:secfff@marvincash.me" TargetMode="External"/><Relationship Id="rId124" Type="http://schemas.openxmlformats.org/officeDocument/2006/relationships/hyperlink" Target="mailto:rabuntuchapter@gmail.com" TargetMode="External"/><Relationship Id="rId129" Type="http://schemas.openxmlformats.org/officeDocument/2006/relationships/printerSettings" Target="../printerSettings/printerSettings4.bin"/><Relationship Id="rId20" Type="http://schemas.openxmlformats.org/officeDocument/2006/relationships/hyperlink" Target="mailto:doug@pdouglasyodercpa.com" TargetMode="External"/><Relationship Id="rId41" Type="http://schemas.openxmlformats.org/officeDocument/2006/relationships/hyperlink" Target="mailto:ericw@bellsouth.net" TargetMode="External"/><Relationship Id="rId54" Type="http://schemas.openxmlformats.org/officeDocument/2006/relationships/hyperlink" Target="http://www.hiwassee.net/" TargetMode="External"/><Relationship Id="rId62" Type="http://schemas.openxmlformats.org/officeDocument/2006/relationships/hyperlink" Target="http://tucohutta.org/" TargetMode="External"/><Relationship Id="rId70" Type="http://schemas.openxmlformats.org/officeDocument/2006/relationships/hyperlink" Target="http://www.tailwatertu.com/" TargetMode="External"/><Relationship Id="rId75" Type="http://schemas.openxmlformats.org/officeDocument/2006/relationships/hyperlink" Target="mailto:troutwrangler@yahoo.com" TargetMode="External"/><Relationship Id="rId83" Type="http://schemas.openxmlformats.org/officeDocument/2006/relationships/hyperlink" Target="http://www.ppktu.org/" TargetMode="External"/><Relationship Id="rId88" Type="http://schemas.openxmlformats.org/officeDocument/2006/relationships/hyperlink" Target="http://www.shenandoahvalleytu.com/" TargetMode="External"/><Relationship Id="rId91" Type="http://schemas.openxmlformats.org/officeDocument/2006/relationships/hyperlink" Target="http://www.nrvtu.wordpress.com/" TargetMode="External"/><Relationship Id="rId96" Type="http://schemas.openxmlformats.org/officeDocument/2006/relationships/hyperlink" Target="http://www.rapidantu.org/" TargetMode="External"/><Relationship Id="rId111" Type="http://schemas.openxmlformats.org/officeDocument/2006/relationships/hyperlink" Target="mailto:mwleapjr@att.net" TargetMode="External"/><Relationship Id="rId1" Type="http://schemas.openxmlformats.org/officeDocument/2006/relationships/hyperlink" Target="mailto:staff@hunterbamks.com" TargetMode="External"/><Relationship Id="rId6" Type="http://schemas.openxmlformats.org/officeDocument/2006/relationships/hyperlink" Target="mailto:hookersflyshop@yahoo.com" TargetMode="External"/><Relationship Id="rId15" Type="http://schemas.openxmlformats.org/officeDocument/2006/relationships/hyperlink" Target="http://www.saludatu.org/" TargetMode="External"/><Relationship Id="rId23" Type="http://schemas.openxmlformats.org/officeDocument/2006/relationships/hyperlink" Target="http://www.pisgahchaptertu.com/" TargetMode="External"/><Relationship Id="rId28" Type="http://schemas.openxmlformats.org/officeDocument/2006/relationships/hyperlink" Target="http://www.natgreeneflyfishers.org/" TargetMode="External"/><Relationship Id="rId36" Type="http://schemas.openxmlformats.org/officeDocument/2006/relationships/hyperlink" Target="http://www.orgsites.com/nc/tctu/" TargetMode="External"/><Relationship Id="rId49" Type="http://schemas.openxmlformats.org/officeDocument/2006/relationships/hyperlink" Target="mailto:francesoates@bellsouth.net" TargetMode="External"/><Relationship Id="rId57" Type="http://schemas.openxmlformats.org/officeDocument/2006/relationships/hyperlink" Target="http://www.cumberlandtroutunlimited.org/" TargetMode="External"/><Relationship Id="rId106" Type="http://schemas.openxmlformats.org/officeDocument/2006/relationships/hyperlink" Target="mailto:taobilly@yahoo.com" TargetMode="External"/><Relationship Id="rId114" Type="http://schemas.openxmlformats.org/officeDocument/2006/relationships/hyperlink" Target="mailto:tomcatmc@bellsouth.net" TargetMode="External"/><Relationship Id="rId119" Type="http://schemas.openxmlformats.org/officeDocument/2006/relationships/hyperlink" Target="mailto:stevecraig@yahoo.com" TargetMode="External"/><Relationship Id="rId127" Type="http://schemas.openxmlformats.org/officeDocument/2006/relationships/hyperlink" Target="mailto:sfowler@charlotteobserver.com" TargetMode="External"/><Relationship Id="rId10" Type="http://schemas.openxmlformats.org/officeDocument/2006/relationships/hyperlink" Target="mailto:JCSFF@cbvnol.com" TargetMode="External"/><Relationship Id="rId31" Type="http://schemas.openxmlformats.org/officeDocument/2006/relationships/hyperlink" Target="mailto:rparish@wakehealth.edu" TargetMode="External"/><Relationship Id="rId44" Type="http://schemas.openxmlformats.org/officeDocument/2006/relationships/hyperlink" Target="http://www.crctu.com/" TargetMode="External"/><Relationship Id="rId52" Type="http://schemas.openxmlformats.org/officeDocument/2006/relationships/hyperlink" Target="http://www.lrctu.org/" TargetMode="External"/><Relationship Id="rId60" Type="http://schemas.openxmlformats.org/officeDocument/2006/relationships/hyperlink" Target="http://www.blueridgetu.com/" TargetMode="External"/><Relationship Id="rId65" Type="http://schemas.openxmlformats.org/officeDocument/2006/relationships/hyperlink" Target="http://goldrushtu.org/" TargetMode="External"/><Relationship Id="rId73" Type="http://schemas.openxmlformats.org/officeDocument/2006/relationships/hyperlink" Target="http://www.pptu.org/" TargetMode="External"/><Relationship Id="rId78" Type="http://schemas.openxmlformats.org/officeDocument/2006/relationships/hyperlink" Target="mailto:harold@springcreekoutfitter.com" TargetMode="External"/><Relationship Id="rId81" Type="http://schemas.openxmlformats.org/officeDocument/2006/relationships/hyperlink" Target="http://www.nkflyfisher.org/" TargetMode="External"/><Relationship Id="rId86" Type="http://schemas.openxmlformats.org/officeDocument/2006/relationships/hyperlink" Target="http://www.nvatu.org/" TargetMode="External"/><Relationship Id="rId94" Type="http://schemas.openxmlformats.org/officeDocument/2006/relationships/hyperlink" Target="http://www.winchestertu.org/" TargetMode="External"/><Relationship Id="rId99" Type="http://schemas.openxmlformats.org/officeDocument/2006/relationships/hyperlink" Target="mailto:dhaynes8320@gmail.com" TargetMode="External"/><Relationship Id="rId101" Type="http://schemas.openxmlformats.org/officeDocument/2006/relationships/hyperlink" Target="mailto:mike_arnold@twc.com" TargetMode="External"/><Relationship Id="rId122" Type="http://schemas.openxmlformats.org/officeDocument/2006/relationships/hyperlink" Target="mailto:bocash3@yahoo.com" TargetMode="External"/><Relationship Id="rId130" Type="http://schemas.openxmlformats.org/officeDocument/2006/relationships/drawing" Target="../drawings/drawing2.xml"/><Relationship Id="rId4" Type="http://schemas.openxmlformats.org/officeDocument/2006/relationships/hyperlink" Target="http://www.castersflyshop.com/" TargetMode="External"/><Relationship Id="rId9" Type="http://schemas.openxmlformats.org/officeDocument/2006/relationships/hyperlink" Target="mailto:endrivadv@cs.com" TargetMode="External"/><Relationship Id="rId13" Type="http://schemas.openxmlformats.org/officeDocument/2006/relationships/hyperlink" Target="http://www.deltatu.org/newsandevents/deltaflyer.html" TargetMode="External"/><Relationship Id="rId18" Type="http://schemas.openxmlformats.org/officeDocument/2006/relationships/hyperlink" Target="http://www.chattoogatu.org/" TargetMode="External"/><Relationship Id="rId39" Type="http://schemas.openxmlformats.org/officeDocument/2006/relationships/hyperlink" Target="mailto:bmurphy@gmail.com" TargetMode="External"/><Relationship Id="rId109" Type="http://schemas.openxmlformats.org/officeDocument/2006/relationships/hyperlink" Target="mailto:info@murraysflyshop.com" TargetMode="External"/><Relationship Id="rId34" Type="http://schemas.openxmlformats.org/officeDocument/2006/relationships/hyperlink" Target="http://www.triangleflyfishers.org/" TargetMode="External"/><Relationship Id="rId50" Type="http://schemas.openxmlformats.org/officeDocument/2006/relationships/hyperlink" Target="http://www.omtu.org/" TargetMode="External"/><Relationship Id="rId55" Type="http://schemas.openxmlformats.org/officeDocument/2006/relationships/hyperlink" Target="mailto:geohlane@gmail.com" TargetMode="External"/><Relationship Id="rId76" Type="http://schemas.openxmlformats.org/officeDocument/2006/relationships/hyperlink" Target="http://www.midatlanticcouncil.tu.org/misdatlanticcouncil/nemacolin-tu" TargetMode="External"/><Relationship Id="rId97" Type="http://schemas.openxmlformats.org/officeDocument/2006/relationships/hyperlink" Target="mailto:bonsaiman@twc.com" TargetMode="External"/><Relationship Id="rId104" Type="http://schemas.openxmlformats.org/officeDocument/2006/relationships/hyperlink" Target="mailto:tgorrell@gmail.com" TargetMode="External"/><Relationship Id="rId120" Type="http://schemas.openxmlformats.org/officeDocument/2006/relationships/hyperlink" Target="mailto:airving@bellsouth.net" TargetMode="External"/><Relationship Id="rId125" Type="http://schemas.openxmlformats.org/officeDocument/2006/relationships/hyperlink" Target="mailto:flyguide@gmailcom" TargetMode="External"/><Relationship Id="rId7" Type="http://schemas.openxmlformats.org/officeDocument/2006/relationships/hyperlink" Target="mailto:foreverflyfishing@yahoo.com" TargetMode="External"/><Relationship Id="rId71" Type="http://schemas.openxmlformats.org/officeDocument/2006/relationships/hyperlink" Target="http://www.usstu.org/" TargetMode="External"/><Relationship Id="rId92" Type="http://schemas.openxmlformats.org/officeDocument/2006/relationships/hyperlink" Target="http://www.roanoketu.org/" TargetMode="External"/><Relationship Id="rId2" Type="http://schemas.openxmlformats.org/officeDocument/2006/relationships/hyperlink" Target="mailto:info@brookingsonline.com" TargetMode="External"/><Relationship Id="rId29" Type="http://schemas.openxmlformats.org/officeDocument/2006/relationships/hyperlink" Target="http://www.nctu.org/" TargetMode="External"/><Relationship Id="rId24" Type="http://schemas.openxmlformats.org/officeDocument/2006/relationships/hyperlink" Target="http://www.blueridgetu.org/" TargetMode="External"/><Relationship Id="rId40" Type="http://schemas.openxmlformats.org/officeDocument/2006/relationships/hyperlink" Target="mailto:landscapemurphy@yahoo.com" TargetMode="External"/><Relationship Id="rId45" Type="http://schemas.openxmlformats.org/officeDocument/2006/relationships/hyperlink" Target="http://www.cumberlandtroutunlimited.org/contact-us/" TargetMode="External"/><Relationship Id="rId66" Type="http://schemas.openxmlformats.org/officeDocument/2006/relationships/hyperlink" Target="http://www.wvtu.org/" TargetMode="External"/><Relationship Id="rId87" Type="http://schemas.openxmlformats.org/officeDocument/2006/relationships/hyperlink" Target="mailto:jaylovering@c21nm.com" TargetMode="External"/><Relationship Id="rId110" Type="http://schemas.openxmlformats.org/officeDocument/2006/relationships/hyperlink" Target="mailto:fishutopia@comcast.net" TargetMode="External"/><Relationship Id="rId115" Type="http://schemas.openxmlformats.org/officeDocument/2006/relationships/hyperlink" Target="mailto:gbarrington@bcbarchitects.com" TargetMode="External"/><Relationship Id="rId61" Type="http://schemas.openxmlformats.org/officeDocument/2006/relationships/hyperlink" Target="http://www.ngatu692.com/" TargetMode="External"/><Relationship Id="rId82" Type="http://schemas.openxmlformats.org/officeDocument/2006/relationships/hyperlink" Target="http://www.ppktu.org/"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mailto:rrr5@aol.com" TargetMode="External"/><Relationship Id="rId7" Type="http://schemas.openxmlformats.org/officeDocument/2006/relationships/hyperlink" Target="mailto:mgasior@simileimaging.com" TargetMode="External"/><Relationship Id="rId2" Type="http://schemas.openxmlformats.org/officeDocument/2006/relationships/hyperlink" Target="mailto:frankssmith@charter.net" TargetMode="External"/><Relationship Id="rId1" Type="http://schemas.openxmlformats.org/officeDocument/2006/relationships/hyperlink" Target="mailto:frankssmith@charter.net" TargetMode="External"/><Relationship Id="rId6" Type="http://schemas.openxmlformats.org/officeDocument/2006/relationships/hyperlink" Target="mailto:butch@houckdesigners.com" TargetMode="External"/><Relationship Id="rId5" Type="http://schemas.openxmlformats.org/officeDocument/2006/relationships/hyperlink" Target="mailto:piscator2@earthlink.net" TargetMode="External"/><Relationship Id="rId4" Type="http://schemas.openxmlformats.org/officeDocument/2006/relationships/hyperlink" Target="mailto:alenandscottie@aol.co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hartoftheriver@hotmail.com" TargetMode="External"/><Relationship Id="rId13" Type="http://schemas.openxmlformats.org/officeDocument/2006/relationships/hyperlink" Target="http://www.georgetowncharters.com/" TargetMode="External"/><Relationship Id="rId18" Type="http://schemas.openxmlformats.org/officeDocument/2006/relationships/hyperlink" Target="mailto:aivring@bellsouth.net" TargetMode="External"/><Relationship Id="rId26" Type="http://schemas.openxmlformats.org/officeDocument/2006/relationships/hyperlink" Target="http://www.rivergirlfishing.com/" TargetMode="External"/><Relationship Id="rId3" Type="http://schemas.openxmlformats.org/officeDocument/2006/relationships/hyperlink" Target="mailto:foreverflyfishing@yahoo.com" TargetMode="External"/><Relationship Id="rId21" Type="http://schemas.openxmlformats.org/officeDocument/2006/relationships/hyperlink" Target="mailto:squeaksmith@earthlink.net" TargetMode="External"/><Relationship Id="rId34" Type="http://schemas.openxmlformats.org/officeDocument/2006/relationships/hyperlink" Target="http://www.appalachianoutfitters.com/" TargetMode="External"/><Relationship Id="rId7" Type="http://schemas.openxmlformats.org/officeDocument/2006/relationships/hyperlink" Target="mailto:whitlock@davewhitlock.com" TargetMode="External"/><Relationship Id="rId12" Type="http://schemas.openxmlformats.org/officeDocument/2006/relationships/hyperlink" Target="mailto:kevin@davidsonflyfishing.com" TargetMode="External"/><Relationship Id="rId17" Type="http://schemas.openxmlformats.org/officeDocument/2006/relationships/hyperlink" Target="http://neworleanscastingschool.blogspot.com/" TargetMode="External"/><Relationship Id="rId25" Type="http://schemas.openxmlformats.org/officeDocument/2006/relationships/hyperlink" Target="http://www.smokymountainoutdoorsunlimited.com/" TargetMode="External"/><Relationship Id="rId33" Type="http://schemas.openxmlformats.org/officeDocument/2006/relationships/hyperlink" Target="mailto:landscapemurphy@yahoo.com" TargetMode="External"/><Relationship Id="rId2" Type="http://schemas.openxmlformats.org/officeDocument/2006/relationships/hyperlink" Target="mailto:captpaulrose@gmail.com" TargetMode="External"/><Relationship Id="rId16" Type="http://schemas.openxmlformats.org/officeDocument/2006/relationships/hyperlink" Target="mailto:tomjindra@cox.net" TargetMode="External"/><Relationship Id="rId20" Type="http://schemas.openxmlformats.org/officeDocument/2006/relationships/hyperlink" Target="http://vimeo.com/newanglefishing" TargetMode="External"/><Relationship Id="rId29" Type="http://schemas.openxmlformats.org/officeDocument/2006/relationships/hyperlink" Target="mailto:bill@jessebrown.com" TargetMode="External"/><Relationship Id="rId1" Type="http://schemas.openxmlformats.org/officeDocument/2006/relationships/hyperlink" Target="mailto:info@mountaintenkara.com" TargetMode="External"/><Relationship Id="rId6" Type="http://schemas.openxmlformats.org/officeDocument/2006/relationships/hyperlink" Target="mailto:endrivadv@cs.com" TargetMode="External"/><Relationship Id="rId11" Type="http://schemas.openxmlformats.org/officeDocument/2006/relationships/hyperlink" Target="mailto:info@brookingsonline.com" TargetMode="External"/><Relationship Id="rId24" Type="http://schemas.openxmlformats.org/officeDocument/2006/relationships/hyperlink" Target="http://www.crystalcoastadventures.com/" TargetMode="External"/><Relationship Id="rId32" Type="http://schemas.openxmlformats.org/officeDocument/2006/relationships/hyperlink" Target="mailto:chadbrysonfishing@gmail.com" TargetMode="External"/><Relationship Id="rId37" Type="http://schemas.openxmlformats.org/officeDocument/2006/relationships/drawing" Target="../drawings/drawing4.xml"/><Relationship Id="rId5" Type="http://schemas.openxmlformats.org/officeDocument/2006/relationships/hyperlink" Target="mailto:uppercreekangler@gmail.com" TargetMode="External"/><Relationship Id="rId15" Type="http://schemas.openxmlformats.org/officeDocument/2006/relationships/hyperlink" Target="mailto:jbb6958@aol.com" TargetMode="External"/><Relationship Id="rId23" Type="http://schemas.openxmlformats.org/officeDocument/2006/relationships/hyperlink" Target="mailto:thelamonts@clis.com" TargetMode="External"/><Relationship Id="rId28" Type="http://schemas.openxmlformats.org/officeDocument/2006/relationships/hyperlink" Target="mailto:bill@jessebrown.com" TargetMode="External"/><Relationship Id="rId36" Type="http://schemas.openxmlformats.org/officeDocument/2006/relationships/hyperlink" Target="mailto:chrisscalley@bellsouth.net" TargetMode="External"/><Relationship Id="rId10" Type="http://schemas.openxmlformats.org/officeDocument/2006/relationships/hyperlink" Target="mailto:tomcatmc@bellsouth.net" TargetMode="External"/><Relationship Id="rId19" Type="http://schemas.openxmlformats.org/officeDocument/2006/relationships/hyperlink" Target="http://www.zoominfo.com/p/Rod-Salyers/880286946" TargetMode="External"/><Relationship Id="rId31" Type="http://schemas.openxmlformats.org/officeDocument/2006/relationships/hyperlink" Target="http://www.chadbrysonfishing.com/" TargetMode="External"/><Relationship Id="rId4" Type="http://schemas.openxmlformats.org/officeDocument/2006/relationships/hyperlink" Target="http://www.flyfishingthesmokies.net/" TargetMode="External"/><Relationship Id="rId9" Type="http://schemas.openxmlformats.org/officeDocument/2006/relationships/hyperlink" Target="mailto:lkennerly@engconcepts.com" TargetMode="External"/><Relationship Id="rId14" Type="http://schemas.openxmlformats.org/officeDocument/2006/relationships/hyperlink" Target="mailto:bdehart@mossyoakproperties.com" TargetMode="External"/><Relationship Id="rId22" Type="http://schemas.openxmlformats.org/officeDocument/2006/relationships/hyperlink" Target="mailto:overcast.cc@gmail.com" TargetMode="External"/><Relationship Id="rId27" Type="http://schemas.openxmlformats.org/officeDocument/2006/relationships/hyperlink" Target="mailto:matthewlcanter@hotmail.com" TargetMode="External"/><Relationship Id="rId30" Type="http://schemas.openxmlformats.org/officeDocument/2006/relationships/hyperlink" Target="mailto:joey@flyshopnc.com" TargetMode="External"/><Relationship Id="rId35" Type="http://schemas.openxmlformats.org/officeDocument/2006/relationships/hyperlink" Target="mailto:scswampduck@gmail.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www.riversandglen.com/" TargetMode="External"/><Relationship Id="rId18" Type="http://schemas.openxmlformats.org/officeDocument/2006/relationships/hyperlink" Target="http://www.dougoutfishing.com/" TargetMode="External"/><Relationship Id="rId26" Type="http://schemas.openxmlformats.org/officeDocument/2006/relationships/hyperlink" Target="http://www.albemarleangler.com/" TargetMode="External"/><Relationship Id="rId39" Type="http://schemas.openxmlformats.org/officeDocument/2006/relationships/hyperlink" Target="http://www.flies-n-lies.com/" TargetMode="External"/><Relationship Id="rId21" Type="http://schemas.openxmlformats.org/officeDocument/2006/relationships/hyperlink" Target="http://www.chattoogariverflyshop.com/" TargetMode="External"/><Relationship Id="rId34" Type="http://schemas.openxmlformats.org/officeDocument/2006/relationships/hyperlink" Target="http://www.naturalretreats.com/virginiafishing" TargetMode="External"/><Relationship Id="rId42" Type="http://schemas.openxmlformats.org/officeDocument/2006/relationships/hyperlink" Target="http://www.totalflyfishing.com/west-virginia" TargetMode="External"/><Relationship Id="rId47" Type="http://schemas.openxmlformats.org/officeDocument/2006/relationships/hyperlink" Target="http://www.whiteflyoutfitters.com/" TargetMode="External"/><Relationship Id="rId50" Type="http://schemas.openxmlformats.org/officeDocument/2006/relationships/hyperlink" Target="https://ertc.com/flyfishing.htm" TargetMode="External"/><Relationship Id="rId55" Type="http://schemas.openxmlformats.org/officeDocument/2006/relationships/hyperlink" Target="http://www.jerrysflies.com/" TargetMode="External"/><Relationship Id="rId63" Type="http://schemas.openxmlformats.org/officeDocument/2006/relationships/drawing" Target="../drawings/drawing5.xml"/><Relationship Id="rId7" Type="http://schemas.openxmlformats.org/officeDocument/2006/relationships/hyperlink" Target="mailto:foreverflyfishing@yahoo.com" TargetMode="External"/><Relationship Id="rId2" Type="http://schemas.openxmlformats.org/officeDocument/2006/relationships/hyperlink" Target="mailto:info@brookingsonline.com" TargetMode="External"/><Relationship Id="rId16" Type="http://schemas.openxmlformats.org/officeDocument/2006/relationships/hyperlink" Target="http://www.hammondsfishing.net/" TargetMode="External"/><Relationship Id="rId20" Type="http://schemas.openxmlformats.org/officeDocument/2006/relationships/hyperlink" Target="http://www.unicoioutfitters.com/" TargetMode="External"/><Relationship Id="rId29" Type="http://schemas.openxmlformats.org/officeDocument/2006/relationships/hyperlink" Target="http://www.huntingcreekoutfitters.com/" TargetMode="External"/><Relationship Id="rId41" Type="http://schemas.openxmlformats.org/officeDocument/2006/relationships/hyperlink" Target="http://www.evergreenflyshop.com/flyshop.htm" TargetMode="External"/><Relationship Id="rId54" Type="http://schemas.openxmlformats.org/officeDocument/2006/relationships/hyperlink" Target="http://www.totalflyfishing.com/kentucky" TargetMode="External"/><Relationship Id="rId62" Type="http://schemas.openxmlformats.org/officeDocument/2006/relationships/printerSettings" Target="../printerSettings/printerSettings5.bin"/><Relationship Id="rId1" Type="http://schemas.openxmlformats.org/officeDocument/2006/relationships/hyperlink" Target="mailto:staff@hunterbamks.com" TargetMode="External"/><Relationship Id="rId6" Type="http://schemas.openxmlformats.org/officeDocument/2006/relationships/hyperlink" Target="mailto:hookersflyshop@yahoo.com" TargetMode="External"/><Relationship Id="rId11" Type="http://schemas.openxmlformats.org/officeDocument/2006/relationships/hyperlink" Target="http://www.littleriveroutfitters.com/" TargetMode="External"/><Relationship Id="rId24" Type="http://schemas.openxmlformats.org/officeDocument/2006/relationships/hyperlink" Target="http://www.mossycreekflyfishing.com/" TargetMode="External"/><Relationship Id="rId32" Type="http://schemas.openxmlformats.org/officeDocument/2006/relationships/hyperlink" Target="http://www.salisburyflyshop.com/" TargetMode="External"/><Relationship Id="rId37" Type="http://schemas.openxmlformats.org/officeDocument/2006/relationships/hyperlink" Target="http://www.vcflyshop.com/" TargetMode="External"/><Relationship Id="rId40" Type="http://schemas.openxmlformats.org/officeDocument/2006/relationships/hyperlink" Target="http://www.wvangler.com/" TargetMode="External"/><Relationship Id="rId45" Type="http://schemas.openxmlformats.org/officeDocument/2006/relationships/hyperlink" Target="http://www.anglersxstream.com/" TargetMode="External"/><Relationship Id="rId53" Type="http://schemas.openxmlformats.org/officeDocument/2006/relationships/hyperlink" Target="http://www.cumberlanddrifters.com/" TargetMode="External"/><Relationship Id="rId58" Type="http://schemas.openxmlformats.org/officeDocument/2006/relationships/hyperlink" Target="http://www.tuckaseigeeflyshop.com/" TargetMode="External"/><Relationship Id="rId5" Type="http://schemas.openxmlformats.org/officeDocument/2006/relationships/hyperlink" Target="mailto:outpostmountainoutfitters@frontier.com" TargetMode="External"/><Relationship Id="rId15" Type="http://schemas.openxmlformats.org/officeDocument/2006/relationships/hyperlink" Target="http://www.gamountainangler.com/" TargetMode="External"/><Relationship Id="rId23" Type="http://schemas.openxmlformats.org/officeDocument/2006/relationships/hyperlink" Target="http://www.barronsoutfitters.com/" TargetMode="External"/><Relationship Id="rId28" Type="http://schemas.openxmlformats.org/officeDocument/2006/relationships/hyperlink" Target="http://www.albrightsgunshop.com/" TargetMode="External"/><Relationship Id="rId36" Type="http://schemas.openxmlformats.org/officeDocument/2006/relationships/hyperlink" Target="http://www.anglerslane.com/" TargetMode="External"/><Relationship Id="rId49" Type="http://schemas.openxmlformats.org/officeDocument/2006/relationships/hyperlink" Target="http://www.perfectflystore.com/welkrwv.html" TargetMode="External"/><Relationship Id="rId57" Type="http://schemas.openxmlformats.org/officeDocument/2006/relationships/hyperlink" Target="mailto:srflyshop@yahoo.com" TargetMode="External"/><Relationship Id="rId61" Type="http://schemas.openxmlformats.org/officeDocument/2006/relationships/hyperlink" Target="http://www.appalachianoutfitters.com/" TargetMode="External"/><Relationship Id="rId10" Type="http://schemas.openxmlformats.org/officeDocument/2006/relationships/hyperlink" Target="http://www.mountainsportsltd.com/" TargetMode="External"/><Relationship Id="rId19" Type="http://schemas.openxmlformats.org/officeDocument/2006/relationships/hyperlink" Target="http://www.flyboxoutfitters.com/" TargetMode="External"/><Relationship Id="rId31" Type="http://schemas.openxmlformats.org/officeDocument/2006/relationships/hyperlink" Target="http://www.backwaterangler.com/" TargetMode="External"/><Relationship Id="rId44" Type="http://schemas.openxmlformats.org/officeDocument/2006/relationships/hyperlink" Target="http://www.elkspringsflyshop.com/" TargetMode="External"/><Relationship Id="rId52" Type="http://schemas.openxmlformats.org/officeDocument/2006/relationships/hyperlink" Target="http://www.perfectflystore.com/wcuberlandriver.html" TargetMode="External"/><Relationship Id="rId60" Type="http://schemas.openxmlformats.org/officeDocument/2006/relationships/hyperlink" Target="mailto:joey@flyshopnc.com" TargetMode="External"/><Relationship Id="rId4" Type="http://schemas.openxmlformats.org/officeDocument/2006/relationships/hyperlink" Target="http://www.castersflyshop.com/" TargetMode="External"/><Relationship Id="rId9" Type="http://schemas.openxmlformats.org/officeDocument/2006/relationships/hyperlink" Target="mailto:kevin@davidsonflyfishing.com" TargetMode="External"/><Relationship Id="rId14" Type="http://schemas.openxmlformats.org/officeDocument/2006/relationships/hyperlink" Target="http://www.brigadoonlodge.com/" TargetMode="External"/><Relationship Id="rId22" Type="http://schemas.openxmlformats.org/officeDocument/2006/relationships/hyperlink" Target="http://www.riverbladeknifeandfly.com/" TargetMode="External"/><Relationship Id="rId27" Type="http://schemas.openxmlformats.org/officeDocument/2006/relationships/hyperlink" Target="http://www.askaboutflyfishing.com/stpr_shops_guides.cfm" TargetMode="External"/><Relationship Id="rId30" Type="http://schemas.openxmlformats.org/officeDocument/2006/relationships/hyperlink" Target="http://www.keystone-sports.com/" TargetMode="External"/><Relationship Id="rId35" Type="http://schemas.openxmlformats.org/officeDocument/2006/relationships/hyperlink" Target="http://www.murraysflyshop.com/" TargetMode="External"/><Relationship Id="rId43" Type="http://schemas.openxmlformats.org/officeDocument/2006/relationships/hyperlink" Target="http://www.wvsportmart.com/" TargetMode="External"/><Relationship Id="rId48" Type="http://schemas.openxmlformats.org/officeDocument/2006/relationships/hyperlink" Target="http://www.cheatmountainclub.com/flyfishing.htm" TargetMode="External"/><Relationship Id="rId56" Type="http://schemas.openxmlformats.org/officeDocument/2006/relationships/hyperlink" Target="http://www.flyfishing.com/shops/bullfrog-creek-the-fishing-store" TargetMode="External"/><Relationship Id="rId8" Type="http://schemas.openxmlformats.org/officeDocument/2006/relationships/hyperlink" Target="mailto:endrivadv@cs.com" TargetMode="External"/><Relationship Id="rId51" Type="http://schemas.openxmlformats.org/officeDocument/2006/relationships/hyperlink" Target="http://www.lexingtonangler.com/learn-to-fly-fish/" TargetMode="External"/><Relationship Id="rId3" Type="http://schemas.openxmlformats.org/officeDocument/2006/relationships/hyperlink" Target="http://www.carolinamountainsports.com/" TargetMode="External"/><Relationship Id="rId12" Type="http://schemas.openxmlformats.org/officeDocument/2006/relationships/hyperlink" Target="http://www.orvis.com/sevierville" TargetMode="External"/><Relationship Id="rId17" Type="http://schemas.openxmlformats.org/officeDocument/2006/relationships/hyperlink" Target="http://www.riverservices-supply.com/" TargetMode="External"/><Relationship Id="rId25" Type="http://schemas.openxmlformats.org/officeDocument/2006/relationships/hyperlink" Target="http://www.southriverflyshop.com/" TargetMode="External"/><Relationship Id="rId33" Type="http://schemas.openxmlformats.org/officeDocument/2006/relationships/hyperlink" Target="http://www.greatfeathers.com/" TargetMode="External"/><Relationship Id="rId38" Type="http://schemas.openxmlformats.org/officeDocument/2006/relationships/hyperlink" Target="http://www.llbean.com/Stores" TargetMode="External"/><Relationship Id="rId46" Type="http://schemas.openxmlformats.org/officeDocument/2006/relationships/hyperlink" Target="http://www.angelfire.com/biz/fishingsport/" TargetMode="External"/><Relationship Id="rId59" Type="http://schemas.openxmlformats.org/officeDocument/2006/relationships/hyperlink" Target="http://www.riverbladeknifeandfly.com/"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amff.com/" TargetMode="External"/><Relationship Id="rId2" Type="http://schemas.openxmlformats.org/officeDocument/2006/relationships/hyperlink" Target="http://www.cffcm.net/" TargetMode="External"/><Relationship Id="rId1" Type="http://schemas.openxmlformats.org/officeDocument/2006/relationships/hyperlink" Target="mailto:flyfish@catskill.net" TargetMode="External"/><Relationship Id="rId5" Type="http://schemas.openxmlformats.org/officeDocument/2006/relationships/printerSettings" Target="../printerSettings/printerSettings6.bin"/><Relationship Id="rId4" Type="http://schemas.openxmlformats.org/officeDocument/2006/relationships/hyperlink" Target="mailto:hartoftheriver@hotmail.com"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mailto:cdhershey@bellsouth.net" TargetMode="External"/><Relationship Id="rId21" Type="http://schemas.openxmlformats.org/officeDocument/2006/relationships/hyperlink" Target="mailto:bdehart@mossyoakproperties.com" TargetMode="External"/><Relationship Id="rId42" Type="http://schemas.openxmlformats.org/officeDocument/2006/relationships/hyperlink" Target="mailto:arwilson@charter.net" TargetMode="External"/><Relationship Id="rId63" Type="http://schemas.openxmlformats.org/officeDocument/2006/relationships/hyperlink" Target="mailto:mrvol73@dnet.net" TargetMode="External"/><Relationship Id="rId84" Type="http://schemas.openxmlformats.org/officeDocument/2006/relationships/hyperlink" Target="mailto:c.s.naugle@comcast.net" TargetMode="External"/><Relationship Id="rId138" Type="http://schemas.openxmlformats.org/officeDocument/2006/relationships/hyperlink" Target="mailto:fishutopia@comcast.net" TargetMode="External"/><Relationship Id="rId159" Type="http://schemas.openxmlformats.org/officeDocument/2006/relationships/hyperlink" Target="mailto:alex@abfish.org" TargetMode="External"/><Relationship Id="rId170" Type="http://schemas.openxmlformats.org/officeDocument/2006/relationships/hyperlink" Target="mailto:airving@bellsouth.net" TargetMode="External"/><Relationship Id="rId191" Type="http://schemas.openxmlformats.org/officeDocument/2006/relationships/hyperlink" Target="mailto:dhaynes8320@gmail.com" TargetMode="External"/><Relationship Id="rId205" Type="http://schemas.openxmlformats.org/officeDocument/2006/relationships/hyperlink" Target="mailto:pmmf1234@gmail.com" TargetMode="External"/><Relationship Id="rId107" Type="http://schemas.openxmlformats.org/officeDocument/2006/relationships/hyperlink" Target="mailto:frankssmith@charter.net" TargetMode="External"/><Relationship Id="rId11" Type="http://schemas.openxmlformats.org/officeDocument/2006/relationships/hyperlink" Target="mailto:edmclean@gmail.com" TargetMode="External"/><Relationship Id="rId32" Type="http://schemas.openxmlformats.org/officeDocument/2006/relationships/hyperlink" Target="mailto:marwhite@gmail.com" TargetMode="External"/><Relationship Id="rId37" Type="http://schemas.openxmlformats.org/officeDocument/2006/relationships/hyperlink" Target="mailto:dale.klug76@gmail.com" TargetMode="External"/><Relationship Id="rId53" Type="http://schemas.openxmlformats.org/officeDocument/2006/relationships/hyperlink" Target="mailto:adavis@blueridgeahair.com" TargetMode="External"/><Relationship Id="rId58" Type="http://schemas.openxmlformats.org/officeDocument/2006/relationships/hyperlink" Target="mailto:jreverhart@triad.rr.com" TargetMode="External"/><Relationship Id="rId74" Type="http://schemas.openxmlformats.org/officeDocument/2006/relationships/hyperlink" Target="mailto:jim_rice@ncsu.edu" TargetMode="External"/><Relationship Id="rId79" Type="http://schemas.openxmlformats.org/officeDocument/2006/relationships/hyperlink" Target="mailto:captpaulrose@gmail.com" TargetMode="External"/><Relationship Id="rId102" Type="http://schemas.openxmlformats.org/officeDocument/2006/relationships/hyperlink" Target="mailto:cbracewell@wilkes.net" TargetMode="External"/><Relationship Id="rId123" Type="http://schemas.openxmlformats.org/officeDocument/2006/relationships/hyperlink" Target="mailto:tramsey@wardtank.com" TargetMode="External"/><Relationship Id="rId128" Type="http://schemas.openxmlformats.org/officeDocument/2006/relationships/hyperlink" Target="mailto:geiger3892@gmail.com" TargetMode="External"/><Relationship Id="rId144" Type="http://schemas.openxmlformats.org/officeDocument/2006/relationships/hyperlink" Target="mailto:gbarrington@bcbarchitects.com" TargetMode="External"/><Relationship Id="rId149" Type="http://schemas.openxmlformats.org/officeDocument/2006/relationships/hyperlink" Target="http://www.wildscape.com/" TargetMode="External"/><Relationship Id="rId5" Type="http://schemas.openxmlformats.org/officeDocument/2006/relationships/hyperlink" Target="mailto:fishonjmb@aol.com" TargetMode="External"/><Relationship Id="rId90" Type="http://schemas.openxmlformats.org/officeDocument/2006/relationships/hyperlink" Target="mailto:info@belvoirdale.com" TargetMode="External"/><Relationship Id="rId95" Type="http://schemas.openxmlformats.org/officeDocument/2006/relationships/hyperlink" Target="mailto:alanmed1@comcast.net" TargetMode="External"/><Relationship Id="rId160" Type="http://schemas.openxmlformats.org/officeDocument/2006/relationships/hyperlink" Target="mailto:martaefan3@verizon.net" TargetMode="External"/><Relationship Id="rId165" Type="http://schemas.openxmlformats.org/officeDocument/2006/relationships/hyperlink" Target="mailto:ichthyocentric@hotmail.com" TargetMode="External"/><Relationship Id="rId181" Type="http://schemas.openxmlformats.org/officeDocument/2006/relationships/hyperlink" Target="mailto:pmmf1234@gmail.com" TargetMode="External"/><Relationship Id="rId186" Type="http://schemas.openxmlformats.org/officeDocument/2006/relationships/hyperlink" Target="mailto:fotshb@bellsouth.net" TargetMode="External"/><Relationship Id="rId211" Type="http://schemas.openxmlformats.org/officeDocument/2006/relationships/control" Target="../activeX/activeX1.xml"/><Relationship Id="rId22" Type="http://schemas.openxmlformats.org/officeDocument/2006/relationships/hyperlink" Target="mailto:endrivadv@cs.com" TargetMode="External"/><Relationship Id="rId27" Type="http://schemas.openxmlformats.org/officeDocument/2006/relationships/hyperlink" Target="mailto:info@innsights.com" TargetMode="External"/><Relationship Id="rId43" Type="http://schemas.openxmlformats.org/officeDocument/2006/relationships/hyperlink" Target="mailto:dryfly@triad.rr.com" TargetMode="External"/><Relationship Id="rId48" Type="http://schemas.openxmlformats.org/officeDocument/2006/relationships/hyperlink" Target="mailto:dhenry1025@gmail.com" TargetMode="External"/><Relationship Id="rId64" Type="http://schemas.openxmlformats.org/officeDocument/2006/relationships/hyperlink" Target="mailto:drhjreiff@yahoo.com" TargetMode="External"/><Relationship Id="rId69" Type="http://schemas.openxmlformats.org/officeDocument/2006/relationships/hyperlink" Target="mailto:adams.beach@yahoo.com" TargetMode="External"/><Relationship Id="rId113" Type="http://schemas.openxmlformats.org/officeDocument/2006/relationships/hyperlink" Target="mailto:mhawkins@jpturner.com" TargetMode="External"/><Relationship Id="rId118" Type="http://schemas.openxmlformats.org/officeDocument/2006/relationships/hyperlink" Target="mailto:jjshepspie@yahoo.com" TargetMode="External"/><Relationship Id="rId134" Type="http://schemas.openxmlformats.org/officeDocument/2006/relationships/hyperlink" Target="mailto:leftyfish@comcast.net" TargetMode="External"/><Relationship Id="rId139" Type="http://schemas.openxmlformats.org/officeDocument/2006/relationships/hyperlink" Target="mailto:alenandscottie@aol.com" TargetMode="External"/><Relationship Id="rId80" Type="http://schemas.openxmlformats.org/officeDocument/2006/relationships/hyperlink" Target="mailto:walterwilson2010@charter.net" TargetMode="External"/><Relationship Id="rId85" Type="http://schemas.openxmlformats.org/officeDocument/2006/relationships/hyperlink" Target="mailto:jlynnlewis@live.com" TargetMode="External"/><Relationship Id="rId150" Type="http://schemas.openxmlformats.org/officeDocument/2006/relationships/hyperlink" Target="mailto:josh@joshneelands.com" TargetMode="External"/><Relationship Id="rId155" Type="http://schemas.openxmlformats.org/officeDocument/2006/relationships/hyperlink" Target="mailto:david@armstongfirm.com" TargetMode="External"/><Relationship Id="rId171" Type="http://schemas.openxmlformats.org/officeDocument/2006/relationships/hyperlink" Target="mailto:lkennerly@engconcepts.com" TargetMode="External"/><Relationship Id="rId176" Type="http://schemas.openxmlformats.org/officeDocument/2006/relationships/hyperlink" Target="mailto:walker28713@gmail.com" TargetMode="External"/><Relationship Id="rId192" Type="http://schemas.openxmlformats.org/officeDocument/2006/relationships/hyperlink" Target="mailto:donyager@hotmail.com" TargetMode="External"/><Relationship Id="rId197" Type="http://schemas.openxmlformats.org/officeDocument/2006/relationships/hyperlink" Target="mailto:graham.simmerman@deq.virginia.gov" TargetMode="External"/><Relationship Id="rId206" Type="http://schemas.openxmlformats.org/officeDocument/2006/relationships/hyperlink" Target="mailto:flygide@gmail.com" TargetMode="External"/><Relationship Id="rId201" Type="http://schemas.openxmlformats.org/officeDocument/2006/relationships/hyperlink" Target="mailto:squeaksmith@earthlink.net" TargetMode="External"/><Relationship Id="rId12" Type="http://schemas.openxmlformats.org/officeDocument/2006/relationships/hyperlink" Target="mailto:joe@flyshopnc.com" TargetMode="External"/><Relationship Id="rId17" Type="http://schemas.openxmlformats.org/officeDocument/2006/relationships/hyperlink" Target="mailto:john@johngfulleratty.com" TargetMode="External"/><Relationship Id="rId33" Type="http://schemas.openxmlformats.org/officeDocument/2006/relationships/hyperlink" Target="mailto:carolandtom@windstream.net" TargetMode="External"/><Relationship Id="rId38" Type="http://schemas.openxmlformats.org/officeDocument/2006/relationships/hyperlink" Target="mailto:dan.phillips@duke-energy.com" TargetMode="External"/><Relationship Id="rId59" Type="http://schemas.openxmlformats.org/officeDocument/2006/relationships/hyperlink" Target="mailto:kevin.hining@ncwildlife.org" TargetMode="External"/><Relationship Id="rId103" Type="http://schemas.openxmlformats.org/officeDocument/2006/relationships/hyperlink" Target="mailto:bilkayhart@charter.net" TargetMode="External"/><Relationship Id="rId108" Type="http://schemas.openxmlformats.org/officeDocument/2006/relationships/hyperlink" Target="mailto:eunicelovell@yahoo.com" TargetMode="External"/><Relationship Id="rId124" Type="http://schemas.openxmlformats.org/officeDocument/2006/relationships/hyperlink" Target="mailto:rongaddy@cbvnol.com" TargetMode="External"/><Relationship Id="rId129" Type="http://schemas.openxmlformats.org/officeDocument/2006/relationships/hyperlink" Target="mailto:mike_arnold@twc.com" TargetMode="External"/><Relationship Id="rId54" Type="http://schemas.openxmlformats.org/officeDocument/2006/relationships/hyperlink" Target="mailto:gayle.tyree@gmail.com" TargetMode="External"/><Relationship Id="rId70" Type="http://schemas.openxmlformats.org/officeDocument/2006/relationships/hyperlink" Target="mailto:patrick@brevardangler.com" TargetMode="External"/><Relationship Id="rId75" Type="http://schemas.openxmlformats.org/officeDocument/2006/relationships/hyperlink" Target="mailto:rcfullerton@hotmail.com" TargetMode="External"/><Relationship Id="rId91" Type="http://schemas.openxmlformats.org/officeDocument/2006/relationships/hyperlink" Target="mailto:pjdandyle65@mc.com" TargetMode="External"/><Relationship Id="rId96" Type="http://schemas.openxmlformats.org/officeDocument/2006/relationships/hyperlink" Target="mailto:patjif@msn.com" TargetMode="External"/><Relationship Id="rId140" Type="http://schemas.openxmlformats.org/officeDocument/2006/relationships/hyperlink" Target="mailto:amy@mcintoshlawfirm.com" TargetMode="External"/><Relationship Id="rId145" Type="http://schemas.openxmlformats.org/officeDocument/2006/relationships/hyperlink" Target="mailto:don@southerntrout.com" TargetMode="External"/><Relationship Id="rId161" Type="http://schemas.openxmlformats.org/officeDocument/2006/relationships/hyperlink" Target="mailto:devineyfajr@gmail.com" TargetMode="External"/><Relationship Id="rId166" Type="http://schemas.openxmlformats.org/officeDocument/2006/relationships/hyperlink" Target="mailto:tgorrell@gmail.com" TargetMode="External"/><Relationship Id="rId182" Type="http://schemas.openxmlformats.org/officeDocument/2006/relationships/hyperlink" Target="mailto:jimcasada@comporium.net" TargetMode="External"/><Relationship Id="rId187" Type="http://schemas.openxmlformats.org/officeDocument/2006/relationships/hyperlink" Target="mailto:deanal@aol.com" TargetMode="External"/><Relationship Id="rId1" Type="http://schemas.openxmlformats.org/officeDocument/2006/relationships/hyperlink" Target="http://www.jessebrownoutdoors.com/" TargetMode="External"/><Relationship Id="rId6" Type="http://schemas.openxmlformats.org/officeDocument/2006/relationships/hyperlink" Target="mailto:bill@jessebrown.com" TargetMode="External"/><Relationship Id="rId212" Type="http://schemas.openxmlformats.org/officeDocument/2006/relationships/image" Target="../media/image8.emf"/><Relationship Id="rId23" Type="http://schemas.openxmlformats.org/officeDocument/2006/relationships/hyperlink" Target="mailto:sbryan@fs.fed.us" TargetMode="External"/><Relationship Id="rId28" Type="http://schemas.openxmlformats.org/officeDocument/2006/relationships/hyperlink" Target="mailto:phil@regiona.org" TargetMode="External"/><Relationship Id="rId49" Type="http://schemas.openxmlformats.org/officeDocument/2006/relationships/hyperlink" Target="mailto:epurves@gmail.com" TargetMode="External"/><Relationship Id="rId114" Type="http://schemas.openxmlformats.org/officeDocument/2006/relationships/hyperlink" Target="mailto:wjritter@bellsouth.net" TargetMode="External"/><Relationship Id="rId119" Type="http://schemas.openxmlformats.org/officeDocument/2006/relationships/hyperlink" Target="mailto:stevecraig@yahoo.com" TargetMode="External"/><Relationship Id="rId44" Type="http://schemas.openxmlformats.org/officeDocument/2006/relationships/hyperlink" Target="mailto:ericw@carolina.rr.com" TargetMode="External"/><Relationship Id="rId60" Type="http://schemas.openxmlformats.org/officeDocument/2006/relationships/hyperlink" Target="mailto:ichthyocentric@hotmail.com" TargetMode="External"/><Relationship Id="rId65" Type="http://schemas.openxmlformats.org/officeDocument/2006/relationships/hyperlink" Target="mailto:taterhillbilly@gmail.com" TargetMode="External"/><Relationship Id="rId81" Type="http://schemas.openxmlformats.org/officeDocument/2006/relationships/hyperlink" Target="mailto:jayaustin@charter.net" TargetMode="External"/><Relationship Id="rId86" Type="http://schemas.openxmlformats.org/officeDocument/2006/relationships/hyperlink" Target="mailto:pursuitflies@gmail.com" TargetMode="External"/><Relationship Id="rId130" Type="http://schemas.openxmlformats.org/officeDocument/2006/relationships/hyperlink" Target="mailto:bonsaiman@twc.com" TargetMode="External"/><Relationship Id="rId135" Type="http://schemas.openxmlformats.org/officeDocument/2006/relationships/hyperlink" Target="mailto:captgary@windstream.net" TargetMode="External"/><Relationship Id="rId151" Type="http://schemas.openxmlformats.org/officeDocument/2006/relationships/hyperlink" Target="mailto:phil@regiona.org" TargetMode="External"/><Relationship Id="rId156" Type="http://schemas.openxmlformats.org/officeDocument/2006/relationships/hyperlink" Target="mailto:tomcatmc@bellsouth.net" TargetMode="External"/><Relationship Id="rId177" Type="http://schemas.openxmlformats.org/officeDocument/2006/relationships/hyperlink" Target="mailto:squeaksmith@earthlink.net" TargetMode="External"/><Relationship Id="rId198" Type="http://schemas.openxmlformats.org/officeDocument/2006/relationships/hyperlink" Target="mailto:paul.j.duffy@us.pwc.com" TargetMode="External"/><Relationship Id="rId172" Type="http://schemas.openxmlformats.org/officeDocument/2006/relationships/hyperlink" Target="mailto:mgasior@simileimaging.com" TargetMode="External"/><Relationship Id="rId193" Type="http://schemas.openxmlformats.org/officeDocument/2006/relationships/hyperlink" Target="mailto:rmode@earthlink.net" TargetMode="External"/><Relationship Id="rId202" Type="http://schemas.openxmlformats.org/officeDocument/2006/relationships/hyperlink" Target="mailto:fotshb@bellsouth.net" TargetMode="External"/><Relationship Id="rId207" Type="http://schemas.openxmlformats.org/officeDocument/2006/relationships/hyperlink" Target="mailto:gbarrington@bcbarchitects.com" TargetMode="External"/><Relationship Id="rId13" Type="http://schemas.openxmlformats.org/officeDocument/2006/relationships/hyperlink" Target="mailto:bstuartmof@aol.com" TargetMode="External"/><Relationship Id="rId18" Type="http://schemas.openxmlformats.org/officeDocument/2006/relationships/hyperlink" Target="mailto:buzzbryson@pgnmail.com" TargetMode="External"/><Relationship Id="rId39" Type="http://schemas.openxmlformats.org/officeDocument/2006/relationships/hyperlink" Target="mailto:emt.trout@gmail.com" TargetMode="External"/><Relationship Id="rId109" Type="http://schemas.openxmlformats.org/officeDocument/2006/relationships/hyperlink" Target="mailto:cvemery@aol.com" TargetMode="External"/><Relationship Id="rId34" Type="http://schemas.openxmlformats.org/officeDocument/2006/relationships/hyperlink" Target="mailto:pursuitflies@gmail.com" TargetMode="External"/><Relationship Id="rId50" Type="http://schemas.openxmlformats.org/officeDocument/2006/relationships/hyperlink" Target="mailto:jacob.rash@ncwildlife.org" TargetMode="External"/><Relationship Id="rId55" Type="http://schemas.openxmlformats.org/officeDocument/2006/relationships/hyperlink" Target="mailto:rmbber@gmail.com" TargetMode="External"/><Relationship Id="rId76" Type="http://schemas.openxmlformats.org/officeDocument/2006/relationships/hyperlink" Target="mailto:tbatche@aol.com" TargetMode="External"/><Relationship Id="rId97" Type="http://schemas.openxmlformats.org/officeDocument/2006/relationships/hyperlink" Target="mailto:info@brookingsonline.com" TargetMode="External"/><Relationship Id="rId104" Type="http://schemas.openxmlformats.org/officeDocument/2006/relationships/hyperlink" Target="mailto:rhollidaycpa@gmail.com" TargetMode="External"/><Relationship Id="rId120" Type="http://schemas.openxmlformats.org/officeDocument/2006/relationships/hyperlink" Target="mailto:ozarkam@juno.com" TargetMode="External"/><Relationship Id="rId125" Type="http://schemas.openxmlformats.org/officeDocument/2006/relationships/hyperlink" Target="mailto:JCSFF@cbvnol.com" TargetMode="External"/><Relationship Id="rId141" Type="http://schemas.openxmlformats.org/officeDocument/2006/relationships/hyperlink" Target="mailto:isaacspaul@yahoo.com" TargetMode="External"/><Relationship Id="rId146" Type="http://schemas.openxmlformats.org/officeDocument/2006/relationships/hyperlink" Target="mailto:gbarrington@bcbarchitects.com" TargetMode="External"/><Relationship Id="rId167" Type="http://schemas.openxmlformats.org/officeDocument/2006/relationships/hyperlink" Target="mailto:taobilly@yahoo.com" TargetMode="External"/><Relationship Id="rId188" Type="http://schemas.openxmlformats.org/officeDocument/2006/relationships/hyperlink" Target="mailto:jimcasada@comporium.net" TargetMode="External"/><Relationship Id="rId7" Type="http://schemas.openxmlformats.org/officeDocument/2006/relationships/hyperlink" Target="mailto:rrtujim@gmail.com" TargetMode="External"/><Relationship Id="rId71" Type="http://schemas.openxmlformats.org/officeDocument/2006/relationships/hyperlink" Target="mailto:anthony.hipps@syngenta.com" TargetMode="External"/><Relationship Id="rId92" Type="http://schemas.openxmlformats.org/officeDocument/2006/relationships/hyperlink" Target="mailto:jsf3028@hotmail.com" TargetMode="External"/><Relationship Id="rId162" Type="http://schemas.openxmlformats.org/officeDocument/2006/relationships/hyperlink" Target="mailto:birdharl@nc-cherokee.com" TargetMode="External"/><Relationship Id="rId183" Type="http://schemas.openxmlformats.org/officeDocument/2006/relationships/hyperlink" Target="mailto:kirkoteytu@mindspring.com" TargetMode="External"/><Relationship Id="rId213" Type="http://schemas.openxmlformats.org/officeDocument/2006/relationships/control" Target="../activeX/activeX2.xml"/><Relationship Id="rId2" Type="http://schemas.openxmlformats.org/officeDocument/2006/relationships/hyperlink" Target="mailto:rcbeane@aol.com" TargetMode="External"/><Relationship Id="rId29" Type="http://schemas.openxmlformats.org/officeDocument/2006/relationships/hyperlink" Target="mailto:info@ravenforkrod.com" TargetMode="External"/><Relationship Id="rId24" Type="http://schemas.openxmlformats.org/officeDocument/2006/relationships/hyperlink" Target="mailto:doug.besler@ncwildlife.org" TargetMode="External"/><Relationship Id="rId40" Type="http://schemas.openxmlformats.org/officeDocument/2006/relationships/hyperlink" Target="mailto:lindseyhobbsjr@gmail.com" TargetMode="External"/><Relationship Id="rId45" Type="http://schemas.openxmlformats.org/officeDocument/2006/relationships/hyperlink" Target="mailto:hlschmul@aol.com" TargetMode="External"/><Relationship Id="rId66" Type="http://schemas.openxmlformats.org/officeDocument/2006/relationships/hyperlink" Target="mailto:chas11@bellsouth.net" TargetMode="External"/><Relationship Id="rId87" Type="http://schemas.openxmlformats.org/officeDocument/2006/relationships/hyperlink" Target="mailto:joepatrickharris@gmail.com" TargetMode="External"/><Relationship Id="rId110" Type="http://schemas.openxmlformats.org/officeDocument/2006/relationships/hyperlink" Target="mailto:piscator2@earthlink.net" TargetMode="External"/><Relationship Id="rId115" Type="http://schemas.openxmlformats.org/officeDocument/2006/relationships/hyperlink" Target="mailto:isaacspaul@yahoo.com" TargetMode="External"/><Relationship Id="rId131" Type="http://schemas.openxmlformats.org/officeDocument/2006/relationships/hyperlink" Target="mailto:wadiii@prodigy.net" TargetMode="External"/><Relationship Id="rId136" Type="http://schemas.openxmlformats.org/officeDocument/2006/relationships/hyperlink" Target="mailto:deanal@aol.com" TargetMode="External"/><Relationship Id="rId157" Type="http://schemas.openxmlformats.org/officeDocument/2006/relationships/hyperlink" Target="mailto:kevin@davidsonflyfishing.com" TargetMode="External"/><Relationship Id="rId178" Type="http://schemas.openxmlformats.org/officeDocument/2006/relationships/hyperlink" Target="mailto:fotshb@bellsouth.net" TargetMode="External"/><Relationship Id="rId61" Type="http://schemas.openxmlformats.org/officeDocument/2006/relationships/hyperlink" Target="mailto:j.b.adair@att.net" TargetMode="External"/><Relationship Id="rId82" Type="http://schemas.openxmlformats.org/officeDocument/2006/relationships/hyperlink" Target="mailto:bobnedohon@gmail.com" TargetMode="External"/><Relationship Id="rId152" Type="http://schemas.openxmlformats.org/officeDocument/2006/relationships/hyperlink" Target="mailto:kevin@davidsonflyfishing.com" TargetMode="External"/><Relationship Id="rId173" Type="http://schemas.openxmlformats.org/officeDocument/2006/relationships/hyperlink" Target="mailto:graham.simmerman@deq.virginia.gov" TargetMode="External"/><Relationship Id="rId194" Type="http://schemas.openxmlformats.org/officeDocument/2006/relationships/hyperlink" Target="mailto:frankssmith@charter.net" TargetMode="External"/><Relationship Id="rId199" Type="http://schemas.openxmlformats.org/officeDocument/2006/relationships/hyperlink" Target="mailto:chamber@greatsmokies.com" TargetMode="External"/><Relationship Id="rId203" Type="http://schemas.openxmlformats.org/officeDocument/2006/relationships/hyperlink" Target="mailto:dareinhardt@gmail.com" TargetMode="External"/><Relationship Id="rId208" Type="http://schemas.openxmlformats.org/officeDocument/2006/relationships/printerSettings" Target="../printerSettings/printerSettings7.bin"/><Relationship Id="rId19" Type="http://schemas.openxmlformats.org/officeDocument/2006/relationships/hyperlink" Target="mailto:nmermigas@BBandT.com" TargetMode="External"/><Relationship Id="rId14" Type="http://schemas.openxmlformats.org/officeDocument/2006/relationships/hyperlink" Target="mailto:tomearnhardt@nc.rr.com" TargetMode="External"/><Relationship Id="rId30" Type="http://schemas.openxmlformats.org/officeDocument/2006/relationships/hyperlink" Target="mailto:greenmw@appstate.edu" TargetMode="External"/><Relationship Id="rId35" Type="http://schemas.openxmlformats.org/officeDocument/2006/relationships/hyperlink" Target="mailto:wtucker@morrisbb.net" TargetMode="External"/><Relationship Id="rId56" Type="http://schemas.openxmlformats.org/officeDocument/2006/relationships/hyperlink" Target="mailto:corybwatson@gmail.com" TargetMode="External"/><Relationship Id="rId77" Type="http://schemas.openxmlformats.org/officeDocument/2006/relationships/hyperlink" Target="mailto:rdbjheald@bellsouth.net" TargetMode="External"/><Relationship Id="rId100" Type="http://schemas.openxmlformats.org/officeDocument/2006/relationships/hyperlink" Target="mailto:info@brookingsonline.com" TargetMode="External"/><Relationship Id="rId105" Type="http://schemas.openxmlformats.org/officeDocument/2006/relationships/hyperlink" Target="mailto:dhaynes8320@gmail.com" TargetMode="External"/><Relationship Id="rId126" Type="http://schemas.openxmlformats.org/officeDocument/2006/relationships/hyperlink" Target="mailto:sharongaddy@cbvnol.com" TargetMode="External"/><Relationship Id="rId147" Type="http://schemas.openxmlformats.org/officeDocument/2006/relationships/hyperlink" Target="mailto:cbracewell@wilkes.net" TargetMode="External"/><Relationship Id="rId168" Type="http://schemas.openxmlformats.org/officeDocument/2006/relationships/hyperlink" Target="mailto:fotshb@bellsouth.net" TargetMode="External"/><Relationship Id="rId8" Type="http://schemas.openxmlformats.org/officeDocument/2006/relationships/hyperlink" Target="mailto:wanda.taylor@windstream.net" TargetMode="External"/><Relationship Id="rId51" Type="http://schemas.openxmlformats.org/officeDocument/2006/relationships/hyperlink" Target="mailto:trey@vinsonenterprises.com" TargetMode="External"/><Relationship Id="rId72" Type="http://schemas.openxmlformats.org/officeDocument/2006/relationships/hyperlink" Target="mailto:gale.dills@gmail.com" TargetMode="External"/><Relationship Id="rId93" Type="http://schemas.openxmlformats.org/officeDocument/2006/relationships/hyperlink" Target="mailto:bobhallaz@hotmail.com" TargetMode="External"/><Relationship Id="rId98" Type="http://schemas.openxmlformats.org/officeDocument/2006/relationships/hyperlink" Target="mailto:matthewlcanter@hotmail.com" TargetMode="External"/><Relationship Id="rId121" Type="http://schemas.openxmlformats.org/officeDocument/2006/relationships/hyperlink" Target="mailto:hillt@dhhi.com" TargetMode="External"/><Relationship Id="rId142" Type="http://schemas.openxmlformats.org/officeDocument/2006/relationships/hyperlink" Target="mailto:airving@bellsouth.net" TargetMode="External"/><Relationship Id="rId163" Type="http://schemas.openxmlformats.org/officeDocument/2006/relationships/hyperlink" Target="mailto:info@murraysflyshop.com" TargetMode="External"/><Relationship Id="rId184" Type="http://schemas.openxmlformats.org/officeDocument/2006/relationships/hyperlink" Target="mailto:bill@jessebrown.com" TargetMode="External"/><Relationship Id="rId189" Type="http://schemas.openxmlformats.org/officeDocument/2006/relationships/hyperlink" Target="mailto:gbarrington@bcbarchitects.com" TargetMode="External"/><Relationship Id="rId3" Type="http://schemas.openxmlformats.org/officeDocument/2006/relationships/hyperlink" Target="mailto:rrr5@aol.com" TargetMode="External"/><Relationship Id="rId214" Type="http://schemas.openxmlformats.org/officeDocument/2006/relationships/control" Target="../activeX/activeX3.xml"/><Relationship Id="rId25" Type="http://schemas.openxmlformats.org/officeDocument/2006/relationships/hyperlink" Target="mailto:allen.rogers@ncdenr.gov" TargetMode="External"/><Relationship Id="rId46" Type="http://schemas.openxmlformats.org/officeDocument/2006/relationships/hyperlink" Target="mailto:skinnywater@carolina.rr.com" TargetMode="External"/><Relationship Id="rId67" Type="http://schemas.openxmlformats.org/officeDocument/2006/relationships/hyperlink" Target="mailto:tnt60@juno.com" TargetMode="External"/><Relationship Id="rId116" Type="http://schemas.openxmlformats.org/officeDocument/2006/relationships/hyperlink" Target="mailto:fymdiesel@aol.com" TargetMode="External"/><Relationship Id="rId137" Type="http://schemas.openxmlformats.org/officeDocument/2006/relationships/hyperlink" Target="mailto:forrpark@nc-cherokee.com" TargetMode="External"/><Relationship Id="rId158" Type="http://schemas.openxmlformats.org/officeDocument/2006/relationships/hyperlink" Target="http://www.wildscape.com/" TargetMode="External"/><Relationship Id="rId20" Type="http://schemas.openxmlformats.org/officeDocument/2006/relationships/hyperlink" Target="mailto:richardgriggs448@gmail.com" TargetMode="External"/><Relationship Id="rId41" Type="http://schemas.openxmlformats.org/officeDocument/2006/relationships/hyperlink" Target="mailto:heather.dacosta@gmail.com" TargetMode="External"/><Relationship Id="rId62" Type="http://schemas.openxmlformats.org/officeDocument/2006/relationships/hyperlink" Target="mailto:kenneth.walker@cms.k12.nc.us" TargetMode="External"/><Relationship Id="rId83" Type="http://schemas.openxmlformats.org/officeDocument/2006/relationships/hyperlink" Target="mailto:hed1@bellsouth.net" TargetMode="External"/><Relationship Id="rId88" Type="http://schemas.openxmlformats.org/officeDocument/2006/relationships/hyperlink" Target="mailto:mark.roberts99@comcast.net" TargetMode="External"/><Relationship Id="rId111" Type="http://schemas.openxmlformats.org/officeDocument/2006/relationships/hyperlink" Target="mailto:dhyatt@ju.edu" TargetMode="External"/><Relationship Id="rId132" Type="http://schemas.openxmlformats.org/officeDocument/2006/relationships/hyperlink" Target="mailto:bobbykilby1941@yahoo.com" TargetMode="External"/><Relationship Id="rId153" Type="http://schemas.openxmlformats.org/officeDocument/2006/relationships/hyperlink" Target="mailto:mwleapjr@att.net" TargetMode="External"/><Relationship Id="rId174" Type="http://schemas.openxmlformats.org/officeDocument/2006/relationships/hyperlink" Target="mailto:paul.j.duffy@us.pwc.com" TargetMode="External"/><Relationship Id="rId179" Type="http://schemas.openxmlformats.org/officeDocument/2006/relationships/hyperlink" Target="mailto:dareinhardt@gmail.com" TargetMode="External"/><Relationship Id="rId195" Type="http://schemas.openxmlformats.org/officeDocument/2006/relationships/hyperlink" Target="mailto:scott.haire@eyeconic.tv" TargetMode="External"/><Relationship Id="rId209" Type="http://schemas.openxmlformats.org/officeDocument/2006/relationships/drawing" Target="../drawings/drawing6.xml"/><Relationship Id="rId190" Type="http://schemas.openxmlformats.org/officeDocument/2006/relationships/hyperlink" Target="mailto:rhollidaycpa@gmail.com" TargetMode="External"/><Relationship Id="rId204" Type="http://schemas.openxmlformats.org/officeDocument/2006/relationships/hyperlink" Target="mailto:uppercreekangler@gmail.com" TargetMode="External"/><Relationship Id="rId15" Type="http://schemas.openxmlformats.org/officeDocument/2006/relationships/hyperlink" Target="mailto:waltmizelle@att.net" TargetMode="External"/><Relationship Id="rId36" Type="http://schemas.openxmlformats.org/officeDocument/2006/relationships/hyperlink" Target="mailto:billstrong45@aol.com" TargetMode="External"/><Relationship Id="rId57" Type="http://schemas.openxmlformats.org/officeDocument/2006/relationships/hyperlink" Target="mailto:tim.martin@morrisbb.net" TargetMode="External"/><Relationship Id="rId106" Type="http://schemas.openxmlformats.org/officeDocument/2006/relationships/hyperlink" Target="mailto:staff@hunterbanks.com" TargetMode="External"/><Relationship Id="rId127" Type="http://schemas.openxmlformats.org/officeDocument/2006/relationships/hyperlink" Target="mailto:bocash3@yahoo.com" TargetMode="External"/><Relationship Id="rId10" Type="http://schemas.openxmlformats.org/officeDocument/2006/relationships/hyperlink" Target="mailto:alf@tnaqua.org" TargetMode="External"/><Relationship Id="rId31" Type="http://schemas.openxmlformats.org/officeDocument/2006/relationships/hyperlink" Target="mailto:anewland@haywoodbuilders.com" TargetMode="External"/><Relationship Id="rId52" Type="http://schemas.openxmlformats.org/officeDocument/2006/relationships/hyperlink" Target="mailto:tartan70@yahoo.com" TargetMode="External"/><Relationship Id="rId73" Type="http://schemas.openxmlformats.org/officeDocument/2006/relationships/hyperlink" Target="mailto:ponswop@yahoo.com" TargetMode="External"/><Relationship Id="rId78" Type="http://schemas.openxmlformats.org/officeDocument/2006/relationships/hyperlink" Target="mailto:info@mountaintenkara.com" TargetMode="External"/><Relationship Id="rId94" Type="http://schemas.openxmlformats.org/officeDocument/2006/relationships/hyperlink" Target="mailto:cgnelson329@gmail.com" TargetMode="External"/><Relationship Id="rId99" Type="http://schemas.openxmlformats.org/officeDocument/2006/relationships/hyperlink" Target="mailto:secfff@marvincash.me" TargetMode="External"/><Relationship Id="rId101" Type="http://schemas.openxmlformats.org/officeDocument/2006/relationships/hyperlink" Target="mailto:donyager@hotmail.com" TargetMode="External"/><Relationship Id="rId122" Type="http://schemas.openxmlformats.org/officeDocument/2006/relationships/hyperlink" Target="mailto:f64rrtu@gmail.com" TargetMode="External"/><Relationship Id="rId143" Type="http://schemas.openxmlformats.org/officeDocument/2006/relationships/hyperlink" Target="mailto:robert.curry@ncwildlife.org" TargetMode="External"/><Relationship Id="rId148" Type="http://schemas.openxmlformats.org/officeDocument/2006/relationships/hyperlink" Target="mailto:bilkayhart@charter.net" TargetMode="External"/><Relationship Id="rId164" Type="http://schemas.openxmlformats.org/officeDocument/2006/relationships/hyperlink" Target="mailto:wvangler1@yahoo.com" TargetMode="External"/><Relationship Id="rId169" Type="http://schemas.openxmlformats.org/officeDocument/2006/relationships/hyperlink" Target="mailto:hollyd@friendsofthesmokies.org" TargetMode="External"/><Relationship Id="rId185" Type="http://schemas.openxmlformats.org/officeDocument/2006/relationships/hyperlink" Target="mailto:fymdiesel@aol.com" TargetMode="External"/><Relationship Id="rId4" Type="http://schemas.openxmlformats.org/officeDocument/2006/relationships/hyperlink" Target="mailto:humpy@wheelertv.com" TargetMode="External"/><Relationship Id="rId9" Type="http://schemas.openxmlformats.org/officeDocument/2006/relationships/hyperlink" Target="mailto:daniel@tenkarausa.com" TargetMode="External"/><Relationship Id="rId180" Type="http://schemas.openxmlformats.org/officeDocument/2006/relationships/hyperlink" Target="mailto:uppercreekangler@gmail.com" TargetMode="External"/><Relationship Id="rId210" Type="http://schemas.openxmlformats.org/officeDocument/2006/relationships/vmlDrawing" Target="../drawings/vmlDrawing1.vml"/><Relationship Id="rId215" Type="http://schemas.openxmlformats.org/officeDocument/2006/relationships/image" Target="../media/image9.emf"/><Relationship Id="rId26" Type="http://schemas.openxmlformats.org/officeDocument/2006/relationships/hyperlink" Target="mailto:whitlock@davewhitlock.com" TargetMode="External"/><Relationship Id="rId47" Type="http://schemas.openxmlformats.org/officeDocument/2006/relationships/hyperlink" Target="mailto:hcmom62@yahoo.com" TargetMode="External"/><Relationship Id="rId68" Type="http://schemas.openxmlformats.org/officeDocument/2006/relationships/hyperlink" Target="mailto:design9443@gmail.com" TargetMode="External"/><Relationship Id="rId89" Type="http://schemas.openxmlformats.org/officeDocument/2006/relationships/hyperlink" Target="mailto:amcdeac@gmail.com" TargetMode="External"/><Relationship Id="rId112" Type="http://schemas.openxmlformats.org/officeDocument/2006/relationships/hyperlink" Target="mailto:rhollidaycpa@gmail.com" TargetMode="External"/><Relationship Id="rId133" Type="http://schemas.openxmlformats.org/officeDocument/2006/relationships/hyperlink" Target="mailto:butch@houckdesigners.com" TargetMode="External"/><Relationship Id="rId154" Type="http://schemas.openxmlformats.org/officeDocument/2006/relationships/hyperlink" Target="mailto:7bigfish@bellsouth.net" TargetMode="External"/><Relationship Id="rId175" Type="http://schemas.openxmlformats.org/officeDocument/2006/relationships/hyperlink" Target="mailto:chamber@greatsmokies.com" TargetMode="External"/><Relationship Id="rId196" Type="http://schemas.openxmlformats.org/officeDocument/2006/relationships/hyperlink" Target="mailto:mgasior@simileimaging.com" TargetMode="External"/><Relationship Id="rId200" Type="http://schemas.openxmlformats.org/officeDocument/2006/relationships/hyperlink" Target="mailto:walker28713@gmail.com" TargetMode="External"/><Relationship Id="rId16" Type="http://schemas.openxmlformats.org/officeDocument/2006/relationships/hyperlink" Target="mailto:donyager@hot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776"/>
  <sheetViews>
    <sheetView tabSelected="1" zoomScale="75" zoomScaleNormal="75" workbookViewId="0">
      <selection activeCell="C698" sqref="C698"/>
    </sheetView>
  </sheetViews>
  <sheetFormatPr defaultRowHeight="15" outlineLevelRow="1"/>
  <cols>
    <col min="1" max="1" width="3.7109375" style="270" customWidth="1"/>
    <col min="2" max="2" width="3.7109375" customWidth="1"/>
    <col min="3" max="3" width="127.5703125" customWidth="1"/>
    <col min="4" max="4" width="13.85546875" style="17" customWidth="1"/>
    <col min="5" max="5" width="10.140625" style="17" customWidth="1"/>
    <col min="6" max="6" width="21" style="17" customWidth="1"/>
    <col min="7" max="7" width="24.85546875" style="17" customWidth="1"/>
    <col min="8" max="8" width="11.140625" customWidth="1"/>
    <col min="9" max="9" width="14.7109375" customWidth="1"/>
    <col min="10" max="10" width="15" customWidth="1"/>
    <col min="11" max="11" width="10.7109375" customWidth="1"/>
    <col min="12" max="12" width="3.140625" customWidth="1"/>
    <col min="13" max="13" width="6" customWidth="1"/>
  </cols>
  <sheetData>
    <row r="1" spans="1:12" ht="18.75">
      <c r="A1" s="271" t="s">
        <v>2438</v>
      </c>
      <c r="E1" s="37">
        <f>E4+E14+E27+E82+E93+E113+E130+E372+E414+E421+E446+E672+E686</f>
        <v>42200</v>
      </c>
      <c r="F1" s="17" t="s">
        <v>2769</v>
      </c>
    </row>
    <row r="2" spans="1:12">
      <c r="A2" s="276" t="s">
        <v>3661</v>
      </c>
      <c r="E2" s="236">
        <f>E42+E82+E149+E165+E174+E190+E203+E216+E353+E379+E383+E396+E403+E399</f>
        <v>76950</v>
      </c>
      <c r="F2" s="17" t="s">
        <v>3424</v>
      </c>
    </row>
    <row r="3" spans="1:12">
      <c r="E3" s="236">
        <f>E1+E2</f>
        <v>119150</v>
      </c>
      <c r="F3" s="15" t="s">
        <v>2770</v>
      </c>
      <c r="G3" s="15" t="s">
        <v>2803</v>
      </c>
    </row>
    <row r="4" spans="1:12">
      <c r="A4" s="270">
        <v>1</v>
      </c>
      <c r="B4" s="190" t="s">
        <v>2440</v>
      </c>
      <c r="C4" s="190"/>
      <c r="E4" s="272">
        <f>SUM(E5:E13)</f>
        <v>1750</v>
      </c>
      <c r="F4" s="272"/>
      <c r="G4" s="17" t="s">
        <v>2799</v>
      </c>
      <c r="H4" s="276" t="s">
        <v>2805</v>
      </c>
    </row>
    <row r="5" spans="1:12" ht="11.25" hidden="1" customHeight="1" outlineLevel="1">
      <c r="B5" s="17" t="s">
        <v>2453</v>
      </c>
      <c r="C5" s="17"/>
      <c r="D5" s="17" t="s">
        <v>2592</v>
      </c>
      <c r="E5" s="105">
        <v>400</v>
      </c>
      <c r="F5" s="105"/>
      <c r="G5" s="17" t="s">
        <v>73</v>
      </c>
      <c r="H5" s="124"/>
    </row>
    <row r="6" spans="1:12" ht="11.25" hidden="1" customHeight="1" outlineLevel="1">
      <c r="B6" s="17" t="s">
        <v>2454</v>
      </c>
      <c r="C6" s="17"/>
      <c r="D6" s="17" t="s">
        <v>2593</v>
      </c>
      <c r="E6" s="105">
        <v>50</v>
      </c>
      <c r="F6" s="105"/>
      <c r="G6" s="17" t="s">
        <v>3182</v>
      </c>
      <c r="H6" s="124"/>
    </row>
    <row r="7" spans="1:12" ht="11.25" hidden="1" customHeight="1" outlineLevel="1">
      <c r="B7" s="17" t="s">
        <v>2455</v>
      </c>
      <c r="C7" s="17"/>
      <c r="D7" s="17" t="s">
        <v>2594</v>
      </c>
      <c r="E7" s="105">
        <v>300</v>
      </c>
      <c r="G7" s="17" t="s">
        <v>21</v>
      </c>
      <c r="H7" s="124"/>
    </row>
    <row r="8" spans="1:12" ht="11.25" hidden="1" customHeight="1" outlineLevel="1">
      <c r="B8" s="17" t="s">
        <v>2456</v>
      </c>
      <c r="C8" s="17"/>
      <c r="D8" s="17" t="s">
        <v>2595</v>
      </c>
      <c r="E8" s="105">
        <v>200</v>
      </c>
      <c r="F8" s="105" t="s">
        <v>2772</v>
      </c>
      <c r="G8" s="17" t="s">
        <v>3134</v>
      </c>
      <c r="H8" s="124"/>
    </row>
    <row r="9" spans="1:12" ht="11.25" hidden="1" customHeight="1" outlineLevel="1">
      <c r="B9" s="17" t="s">
        <v>3133</v>
      </c>
      <c r="C9" s="17"/>
      <c r="D9" s="17" t="s">
        <v>3412</v>
      </c>
      <c r="E9" s="17" t="s">
        <v>3428</v>
      </c>
      <c r="F9" s="105"/>
      <c r="G9" s="17" t="s">
        <v>3135</v>
      </c>
      <c r="H9" s="124"/>
    </row>
    <row r="10" spans="1:12" ht="11.25" hidden="1" customHeight="1" outlineLevel="1">
      <c r="B10" s="17" t="s">
        <v>3413</v>
      </c>
      <c r="C10" s="17"/>
      <c r="D10" s="17" t="s">
        <v>2596</v>
      </c>
      <c r="E10" s="105">
        <v>800</v>
      </c>
      <c r="F10" s="105" t="s">
        <v>3414</v>
      </c>
      <c r="G10" s="17" t="s">
        <v>3415</v>
      </c>
      <c r="H10" s="124"/>
    </row>
    <row r="11" spans="1:12" ht="11.25" hidden="1" customHeight="1" outlineLevel="1">
      <c r="B11" s="17" t="s">
        <v>2774</v>
      </c>
      <c r="C11" s="17"/>
      <c r="F11" s="105" t="s">
        <v>2771</v>
      </c>
      <c r="G11" s="17" t="s">
        <v>3580</v>
      </c>
    </row>
    <row r="12" spans="1:12" ht="11.25" hidden="1" customHeight="1" outlineLevel="1">
      <c r="B12" s="17"/>
      <c r="C12" s="17"/>
      <c r="D12" s="306" t="s">
        <v>3577</v>
      </c>
      <c r="E12" s="105"/>
      <c r="G12" s="302" t="s">
        <v>647</v>
      </c>
      <c r="H12" s="306" t="s">
        <v>581</v>
      </c>
      <c r="I12" s="146"/>
      <c r="J12" s="146"/>
      <c r="K12" s="146"/>
      <c r="L12" s="306" t="s">
        <v>173</v>
      </c>
    </row>
    <row r="13" spans="1:12" ht="11.25" hidden="1" customHeight="1" outlineLevel="1">
      <c r="B13" s="17"/>
      <c r="C13" s="17"/>
      <c r="E13" s="105"/>
      <c r="F13" s="105"/>
      <c r="H13" s="124"/>
    </row>
    <row r="14" spans="1:12" collapsed="1">
      <c r="A14" s="270">
        <v>2</v>
      </c>
      <c r="B14" s="190" t="s">
        <v>2439</v>
      </c>
      <c r="C14" s="190"/>
      <c r="E14" s="272">
        <f>SUM(E15:E26)</f>
        <v>8900</v>
      </c>
      <c r="F14" s="272"/>
      <c r="G14" s="17" t="s">
        <v>1846</v>
      </c>
      <c r="H14" s="276" t="s">
        <v>2805</v>
      </c>
    </row>
    <row r="15" spans="1:12" ht="11.25" hidden="1" customHeight="1" outlineLevel="1">
      <c r="B15" s="17" t="s">
        <v>2586</v>
      </c>
      <c r="C15" s="17"/>
      <c r="D15" s="17" t="s">
        <v>2597</v>
      </c>
      <c r="E15" s="105">
        <v>7500</v>
      </c>
      <c r="F15" s="105"/>
      <c r="G15" s="17" t="s">
        <v>3417</v>
      </c>
      <c r="H15" s="124"/>
    </row>
    <row r="16" spans="1:12" ht="11.25" hidden="1" customHeight="1" outlineLevel="1">
      <c r="B16" s="17" t="s">
        <v>2602</v>
      </c>
      <c r="C16" s="17"/>
      <c r="D16" s="17" t="s">
        <v>2598</v>
      </c>
      <c r="E16" s="105">
        <v>300</v>
      </c>
      <c r="F16" s="105"/>
      <c r="G16" s="17" t="s">
        <v>3418</v>
      </c>
      <c r="H16" s="124"/>
    </row>
    <row r="17" spans="1:12" ht="11.25" hidden="1" customHeight="1" outlineLevel="1">
      <c r="B17" s="17" t="s">
        <v>2588</v>
      </c>
      <c r="C17" s="17"/>
      <c r="D17" s="17" t="s">
        <v>2600</v>
      </c>
      <c r="E17" s="105">
        <v>300</v>
      </c>
      <c r="F17" s="105"/>
      <c r="G17" s="17" t="s">
        <v>3419</v>
      </c>
      <c r="H17" s="124"/>
    </row>
    <row r="18" spans="1:12" ht="11.25" hidden="1" customHeight="1" outlineLevel="1">
      <c r="B18" s="17" t="s">
        <v>2468</v>
      </c>
      <c r="C18" s="17"/>
      <c r="D18" s="17" t="s">
        <v>2599</v>
      </c>
      <c r="E18" s="17" t="s">
        <v>2601</v>
      </c>
      <c r="H18" s="124"/>
    </row>
    <row r="19" spans="1:12" ht="11.25" hidden="1" customHeight="1" outlineLevel="1">
      <c r="B19" s="17" t="s">
        <v>2773</v>
      </c>
      <c r="C19" s="17"/>
      <c r="D19" s="17" t="s">
        <v>2679</v>
      </c>
      <c r="E19" s="17" t="s">
        <v>3353</v>
      </c>
      <c r="H19" s="124"/>
    </row>
    <row r="20" spans="1:12" ht="11.25" hidden="1" customHeight="1" outlineLevel="1">
      <c r="B20" s="17" t="s">
        <v>2587</v>
      </c>
      <c r="C20" s="17"/>
      <c r="D20" s="17" t="s">
        <v>3412</v>
      </c>
      <c r="E20" s="17" t="s">
        <v>3428</v>
      </c>
      <c r="F20" s="17" t="s">
        <v>3416</v>
      </c>
      <c r="H20" s="124"/>
    </row>
    <row r="21" spans="1:12" ht="11.25" hidden="1" customHeight="1" outlineLevel="1">
      <c r="B21" s="17" t="s">
        <v>2591</v>
      </c>
      <c r="C21" s="17"/>
      <c r="D21" s="17" t="s">
        <v>2596</v>
      </c>
      <c r="E21" s="105">
        <v>800</v>
      </c>
      <c r="F21" s="105" t="s">
        <v>3414</v>
      </c>
      <c r="G21" s="17" t="s">
        <v>3415</v>
      </c>
      <c r="H21" s="124"/>
    </row>
    <row r="22" spans="1:12" ht="11.25" hidden="1" customHeight="1" outlineLevel="1">
      <c r="B22" s="17" t="s">
        <v>2816</v>
      </c>
      <c r="C22" s="17"/>
      <c r="F22" s="105" t="s">
        <v>2771</v>
      </c>
      <c r="G22" s="17" t="s">
        <v>3580</v>
      </c>
    </row>
    <row r="23" spans="1:12" ht="11.25" hidden="1" customHeight="1" outlineLevel="1">
      <c r="B23" s="17" t="s">
        <v>2815</v>
      </c>
      <c r="C23" s="17"/>
      <c r="D23" s="306" t="s">
        <v>3577</v>
      </c>
      <c r="E23" s="105"/>
      <c r="G23" s="302" t="s">
        <v>647</v>
      </c>
      <c r="H23" s="306" t="s">
        <v>581</v>
      </c>
    </row>
    <row r="24" spans="1:12" ht="11.25" hidden="1" customHeight="1" outlineLevel="1">
      <c r="B24" s="17" t="s">
        <v>2589</v>
      </c>
      <c r="C24" s="17"/>
      <c r="H24" s="124"/>
    </row>
    <row r="25" spans="1:12" ht="11.25" hidden="1" customHeight="1" outlineLevel="1">
      <c r="B25" s="17" t="s">
        <v>2590</v>
      </c>
      <c r="C25" s="17"/>
      <c r="H25" s="124"/>
    </row>
    <row r="26" spans="1:12" ht="11.25" hidden="1" customHeight="1" outlineLevel="1">
      <c r="H26" s="124"/>
    </row>
    <row r="27" spans="1:12" collapsed="1">
      <c r="A27" s="270">
        <v>3</v>
      </c>
      <c r="B27" s="190" t="s">
        <v>2446</v>
      </c>
      <c r="C27" s="190"/>
      <c r="E27" s="272">
        <f>SUM(E28:E41)</f>
        <v>2650</v>
      </c>
      <c r="F27" s="272"/>
      <c r="G27" s="17" t="s">
        <v>1847</v>
      </c>
      <c r="H27" s="276" t="s">
        <v>2805</v>
      </c>
    </row>
    <row r="28" spans="1:12" ht="11.25" hidden="1" customHeight="1" outlineLevel="1">
      <c r="B28" s="17" t="s">
        <v>2604</v>
      </c>
      <c r="C28" s="17"/>
      <c r="D28" s="17" t="s">
        <v>2619</v>
      </c>
      <c r="E28" s="105">
        <v>1200</v>
      </c>
      <c r="F28" s="105" t="s">
        <v>2776</v>
      </c>
      <c r="G28" s="206" t="s">
        <v>2775</v>
      </c>
      <c r="H28" s="17" t="s">
        <v>2792</v>
      </c>
    </row>
    <row r="29" spans="1:12" ht="11.25" hidden="1" customHeight="1" outlineLevel="1">
      <c r="B29" s="17" t="s">
        <v>2458</v>
      </c>
      <c r="C29" s="17"/>
      <c r="D29" s="17" t="s">
        <v>2603</v>
      </c>
      <c r="E29" s="105">
        <v>300</v>
      </c>
      <c r="F29" s="105" t="s">
        <v>2777</v>
      </c>
      <c r="G29" s="206" t="s">
        <v>2778</v>
      </c>
      <c r="H29" s="17" t="s">
        <v>2793</v>
      </c>
    </row>
    <row r="30" spans="1:12" ht="11.25" hidden="1" customHeight="1" outlineLevel="1">
      <c r="B30" s="17" t="s">
        <v>2459</v>
      </c>
      <c r="C30" s="17"/>
      <c r="D30" s="17" t="s">
        <v>2592</v>
      </c>
      <c r="E30" s="105">
        <v>300</v>
      </c>
      <c r="F30" s="105" t="s">
        <v>2780</v>
      </c>
      <c r="G30" s="206" t="s">
        <v>2779</v>
      </c>
      <c r="H30" s="17" t="s">
        <v>2795</v>
      </c>
    </row>
    <row r="31" spans="1:12" ht="11.25" hidden="1" customHeight="1" outlineLevel="1">
      <c r="B31" s="17" t="s">
        <v>2465</v>
      </c>
      <c r="C31" s="17"/>
      <c r="D31" s="17" t="s">
        <v>2593</v>
      </c>
      <c r="E31" s="105">
        <v>50</v>
      </c>
      <c r="F31" s="105" t="s">
        <v>2782</v>
      </c>
      <c r="G31" s="206" t="s">
        <v>2781</v>
      </c>
      <c r="H31" s="17" t="s">
        <v>2794</v>
      </c>
      <c r="K31" t="s">
        <v>535</v>
      </c>
    </row>
    <row r="32" spans="1:12" ht="11.25" hidden="1" customHeight="1" outlineLevel="1">
      <c r="B32" s="17" t="s">
        <v>2466</v>
      </c>
      <c r="C32" s="17"/>
      <c r="D32" s="17" t="s">
        <v>2680</v>
      </c>
      <c r="E32" s="17" t="s">
        <v>3352</v>
      </c>
      <c r="F32" s="17" t="s">
        <v>766</v>
      </c>
      <c r="G32" s="206" t="s">
        <v>2791</v>
      </c>
      <c r="H32" s="17" t="s">
        <v>3740</v>
      </c>
      <c r="I32" s="17" t="s">
        <v>3741</v>
      </c>
      <c r="K32" s="17" t="s">
        <v>806</v>
      </c>
      <c r="L32" s="17" t="s">
        <v>106</v>
      </c>
    </row>
    <row r="33" spans="1:19" ht="11.25" hidden="1" customHeight="1" outlineLevel="1">
      <c r="B33" s="17" t="s">
        <v>2462</v>
      </c>
      <c r="C33" s="17"/>
      <c r="D33" s="17" t="s">
        <v>2679</v>
      </c>
      <c r="E33" s="17" t="s">
        <v>3353</v>
      </c>
      <c r="F33" s="17" t="s">
        <v>3739</v>
      </c>
      <c r="G33" s="206" t="s">
        <v>2783</v>
      </c>
    </row>
    <row r="34" spans="1:19" ht="11.25" hidden="1" customHeight="1" outlineLevel="1">
      <c r="B34" s="17" t="s">
        <v>2463</v>
      </c>
      <c r="C34" s="17"/>
      <c r="D34" s="17" t="s">
        <v>3412</v>
      </c>
      <c r="E34" s="17" t="s">
        <v>3428</v>
      </c>
      <c r="F34" s="17" t="s">
        <v>2784</v>
      </c>
      <c r="G34" s="206" t="s">
        <v>2785</v>
      </c>
      <c r="H34" s="17" t="s">
        <v>2796</v>
      </c>
    </row>
    <row r="35" spans="1:19" ht="11.25" hidden="1" customHeight="1" outlineLevel="1">
      <c r="B35" s="17" t="s">
        <v>2464</v>
      </c>
      <c r="C35" s="17"/>
      <c r="F35" s="17" t="s">
        <v>2786</v>
      </c>
      <c r="G35" s="206" t="s">
        <v>2787</v>
      </c>
      <c r="H35" s="17" t="s">
        <v>2797</v>
      </c>
    </row>
    <row r="36" spans="1:19" ht="11.25" hidden="1" customHeight="1" outlineLevel="1">
      <c r="B36" s="17" t="s">
        <v>2460</v>
      </c>
      <c r="C36" s="17"/>
      <c r="F36" s="17" t="s">
        <v>2788</v>
      </c>
      <c r="G36" s="206" t="s">
        <v>2789</v>
      </c>
      <c r="H36" s="17" t="s">
        <v>2798</v>
      </c>
    </row>
    <row r="37" spans="1:19" ht="11.25" hidden="1" customHeight="1" outlineLevel="1">
      <c r="B37" s="17" t="s">
        <v>2461</v>
      </c>
      <c r="C37" s="17"/>
      <c r="G37" s="206" t="s">
        <v>2790</v>
      </c>
      <c r="H37" s="17" t="s">
        <v>1847</v>
      </c>
    </row>
    <row r="38" spans="1:19" ht="11.25" hidden="1" customHeight="1" outlineLevel="1">
      <c r="B38" s="17" t="s">
        <v>2457</v>
      </c>
      <c r="C38" s="17"/>
      <c r="D38" s="17" t="s">
        <v>2596</v>
      </c>
      <c r="E38" s="105">
        <v>800</v>
      </c>
      <c r="F38" s="105" t="s">
        <v>3414</v>
      </c>
      <c r="G38" s="17" t="s">
        <v>3415</v>
      </c>
      <c r="H38" s="124"/>
    </row>
    <row r="39" spans="1:19" ht="11.25" hidden="1" customHeight="1" outlineLevel="1">
      <c r="B39" s="17"/>
      <c r="C39" s="17"/>
      <c r="F39" s="105" t="s">
        <v>2771</v>
      </c>
      <c r="G39" s="17" t="s">
        <v>3580</v>
      </c>
    </row>
    <row r="40" spans="1:19" ht="11.25" hidden="1" customHeight="1" outlineLevel="1">
      <c r="B40" s="17"/>
      <c r="C40" s="17"/>
      <c r="D40" s="306" t="s">
        <v>3577</v>
      </c>
      <c r="E40" s="105"/>
      <c r="G40" s="302" t="s">
        <v>647</v>
      </c>
      <c r="H40" s="306" t="s">
        <v>581</v>
      </c>
    </row>
    <row r="41" spans="1:19" ht="11.25" hidden="1" customHeight="1" outlineLevel="1"/>
    <row r="42" spans="1:19" collapsed="1">
      <c r="A42" s="270">
        <v>4</v>
      </c>
      <c r="B42" s="190" t="s">
        <v>2441</v>
      </c>
      <c r="C42" s="190"/>
      <c r="D42" s="17" t="s">
        <v>3412</v>
      </c>
      <c r="E42" s="272">
        <f>SUM(E43:E81)</f>
        <v>4350</v>
      </c>
      <c r="F42" s="15" t="s">
        <v>3742</v>
      </c>
      <c r="G42" s="17" t="s">
        <v>1512</v>
      </c>
      <c r="H42" s="277" t="s">
        <v>3238</v>
      </c>
    </row>
    <row r="43" spans="1:19" ht="11.25" hidden="1" customHeight="1" outlineLevel="1">
      <c r="B43" s="17" t="s">
        <v>2516</v>
      </c>
      <c r="C43" s="17"/>
      <c r="D43" s="17" t="s">
        <v>2616</v>
      </c>
      <c r="E43" s="105">
        <v>600</v>
      </c>
      <c r="F43" s="17" t="s">
        <v>2629</v>
      </c>
      <c r="G43" s="17" t="s">
        <v>2630</v>
      </c>
      <c r="H43" s="5"/>
      <c r="I43" s="17" t="s">
        <v>3213</v>
      </c>
      <c r="J43" s="17" t="s">
        <v>3231</v>
      </c>
      <c r="K43" s="17" t="s">
        <v>3233</v>
      </c>
      <c r="L43" s="220" t="s">
        <v>106</v>
      </c>
      <c r="Q43" s="118"/>
      <c r="R43" s="118"/>
      <c r="S43" s="120"/>
    </row>
    <row r="44" spans="1:19" ht="11.25" hidden="1" customHeight="1" outlineLevel="1">
      <c r="B44" s="17" t="s">
        <v>2520</v>
      </c>
      <c r="C44" s="17"/>
      <c r="D44" s="17" t="s">
        <v>2618</v>
      </c>
      <c r="E44" s="105">
        <v>600</v>
      </c>
      <c r="F44" s="220" t="s">
        <v>2631</v>
      </c>
      <c r="G44" s="17" t="s">
        <v>3216</v>
      </c>
      <c r="H44" s="17" t="s">
        <v>3206</v>
      </c>
      <c r="I44" s="17" t="s">
        <v>3214</v>
      </c>
      <c r="J44" s="76" t="s">
        <v>3266</v>
      </c>
      <c r="K44" s="17" t="s">
        <v>3237</v>
      </c>
      <c r="L44" s="220" t="s">
        <v>106</v>
      </c>
    </row>
    <row r="45" spans="1:19" ht="11.25" hidden="1" customHeight="1" outlineLevel="1">
      <c r="B45" s="17" t="s">
        <v>2521</v>
      </c>
      <c r="C45" s="17"/>
      <c r="D45" s="17" t="s">
        <v>2617</v>
      </c>
      <c r="E45" s="105">
        <v>600</v>
      </c>
      <c r="F45" s="17" t="s">
        <v>2632</v>
      </c>
      <c r="G45" s="17" t="s">
        <v>2633</v>
      </c>
      <c r="H45" s="17" t="s">
        <v>2634</v>
      </c>
      <c r="I45" s="17" t="s">
        <v>3220</v>
      </c>
      <c r="J45" s="76" t="s">
        <v>3297</v>
      </c>
      <c r="K45" s="17" t="s">
        <v>609</v>
      </c>
      <c r="L45" s="220" t="s">
        <v>106</v>
      </c>
    </row>
    <row r="46" spans="1:19" ht="11.25" hidden="1" customHeight="1" outlineLevel="1">
      <c r="B46" s="17" t="s">
        <v>2522</v>
      </c>
      <c r="C46" s="17"/>
      <c r="D46" s="17" t="s">
        <v>2619</v>
      </c>
      <c r="E46" s="105">
        <v>900</v>
      </c>
      <c r="F46" s="17" t="s">
        <v>478</v>
      </c>
      <c r="G46" s="17" t="s">
        <v>609</v>
      </c>
      <c r="H46" s="5"/>
      <c r="I46" s="17" t="s">
        <v>3222</v>
      </c>
      <c r="J46" s="76" t="s">
        <v>3300</v>
      </c>
      <c r="K46" s="17" t="s">
        <v>3244</v>
      </c>
      <c r="L46" s="220" t="s">
        <v>106</v>
      </c>
    </row>
    <row r="47" spans="1:19" ht="11.25" hidden="1" customHeight="1" outlineLevel="1">
      <c r="B47" s="17" t="s">
        <v>2607</v>
      </c>
      <c r="C47" s="17"/>
      <c r="D47" s="17" t="s">
        <v>2628</v>
      </c>
      <c r="E47" s="105">
        <v>500</v>
      </c>
      <c r="F47" s="17" t="s">
        <v>3224</v>
      </c>
      <c r="G47" s="17" t="s">
        <v>2635</v>
      </c>
      <c r="H47" s="120" t="s">
        <v>3380</v>
      </c>
      <c r="I47" s="120" t="s">
        <v>3391</v>
      </c>
      <c r="J47" s="17" t="s">
        <v>3245</v>
      </c>
      <c r="K47" s="17" t="s">
        <v>3246</v>
      </c>
      <c r="L47" s="220" t="s">
        <v>106</v>
      </c>
    </row>
    <row r="48" spans="1:19" ht="11.25" hidden="1" customHeight="1" outlineLevel="1">
      <c r="B48" s="17" t="s">
        <v>2517</v>
      </c>
      <c r="C48" s="17"/>
      <c r="D48" s="17" t="s">
        <v>2676</v>
      </c>
      <c r="E48" s="17" t="s">
        <v>3352</v>
      </c>
      <c r="F48" s="17" t="s">
        <v>2636</v>
      </c>
      <c r="G48" s="17" t="s">
        <v>2637</v>
      </c>
      <c r="H48" s="270"/>
      <c r="I48" s="17" t="s">
        <v>3226</v>
      </c>
      <c r="J48" s="120" t="s">
        <v>3393</v>
      </c>
      <c r="K48" s="76" t="s">
        <v>3252</v>
      </c>
      <c r="L48" s="220" t="s">
        <v>106</v>
      </c>
    </row>
    <row r="49" spans="2:13" ht="11.25" hidden="1" customHeight="1" outlineLevel="1">
      <c r="B49" s="17" t="s">
        <v>2609</v>
      </c>
      <c r="C49" s="17"/>
      <c r="D49" s="17" t="s">
        <v>2677</v>
      </c>
      <c r="E49" s="17" t="s">
        <v>3352</v>
      </c>
      <c r="F49" s="76" t="s">
        <v>3409</v>
      </c>
      <c r="G49" s="17" t="s">
        <v>2830</v>
      </c>
      <c r="H49" s="17" t="s">
        <v>1919</v>
      </c>
      <c r="I49" s="17" t="s">
        <v>3229</v>
      </c>
      <c r="J49" s="17" t="s">
        <v>3386</v>
      </c>
      <c r="K49" s="17" t="s">
        <v>854</v>
      </c>
      <c r="L49" s="220" t="s">
        <v>106</v>
      </c>
    </row>
    <row r="50" spans="2:13" ht="11.25" hidden="1" customHeight="1" outlineLevel="1">
      <c r="B50" s="17" t="s">
        <v>2608</v>
      </c>
      <c r="C50" s="17"/>
      <c r="D50" s="17" t="s">
        <v>3136</v>
      </c>
      <c r="E50" s="17" t="s">
        <v>3352</v>
      </c>
      <c r="F50" s="17" t="s">
        <v>2642</v>
      </c>
      <c r="G50" s="17" t="s">
        <v>2638</v>
      </c>
      <c r="I50" s="4"/>
      <c r="K50" s="4"/>
      <c r="L50" s="220" t="s">
        <v>299</v>
      </c>
    </row>
    <row r="51" spans="2:13" ht="11.25" hidden="1" customHeight="1" outlineLevel="1">
      <c r="B51" s="17" t="s">
        <v>2610</v>
      </c>
      <c r="C51" s="17"/>
      <c r="D51" s="17" t="s">
        <v>2678</v>
      </c>
      <c r="E51" s="17" t="s">
        <v>3352</v>
      </c>
      <c r="F51" s="17" t="s">
        <v>2640</v>
      </c>
      <c r="G51" s="17" t="s">
        <v>2639</v>
      </c>
      <c r="H51" s="17" t="s">
        <v>70</v>
      </c>
      <c r="I51" s="119" t="s">
        <v>3197</v>
      </c>
      <c r="J51" s="119" t="s">
        <v>3200</v>
      </c>
      <c r="K51" s="3"/>
      <c r="L51" s="220" t="s">
        <v>236</v>
      </c>
    </row>
    <row r="52" spans="2:13" ht="11.25" hidden="1" customHeight="1" outlineLevel="1">
      <c r="B52" s="17" t="s">
        <v>2612</v>
      </c>
      <c r="C52" s="17"/>
      <c r="D52" s="17" t="s">
        <v>2675</v>
      </c>
      <c r="E52" s="17" t="s">
        <v>3353</v>
      </c>
      <c r="F52" s="17" t="s">
        <v>2641</v>
      </c>
      <c r="G52" s="17" t="s">
        <v>73</v>
      </c>
      <c r="H52" s="270"/>
      <c r="L52" s="220" t="s">
        <v>296</v>
      </c>
    </row>
    <row r="53" spans="2:13" ht="11.25" hidden="1" customHeight="1" outlineLevel="1">
      <c r="B53" s="17" t="s">
        <v>2611</v>
      </c>
      <c r="C53" s="17"/>
      <c r="F53" s="17" t="s">
        <v>39</v>
      </c>
      <c r="H53" s="270"/>
      <c r="L53" s="220" t="s">
        <v>297</v>
      </c>
    </row>
    <row r="54" spans="2:13" ht="11.25" hidden="1" customHeight="1" outlineLevel="1">
      <c r="B54" s="17" t="s">
        <v>2527</v>
      </c>
      <c r="C54" s="17"/>
      <c r="D54" s="15" t="s">
        <v>2644</v>
      </c>
      <c r="E54" s="4"/>
      <c r="F54" s="220" t="s">
        <v>1858</v>
      </c>
      <c r="G54" s="119" t="s">
        <v>3177</v>
      </c>
      <c r="H54" s="17" t="s">
        <v>3212</v>
      </c>
      <c r="I54" s="120" t="s">
        <v>3314</v>
      </c>
      <c r="L54" s="220" t="s">
        <v>173</v>
      </c>
      <c r="M54" s="22"/>
    </row>
    <row r="55" spans="2:13" ht="11.25" hidden="1" customHeight="1" outlineLevel="1">
      <c r="B55" s="17" t="s">
        <v>2613</v>
      </c>
      <c r="C55" s="17"/>
      <c r="D55" s="17" t="s">
        <v>2660</v>
      </c>
      <c r="E55" s="220" t="s">
        <v>2655</v>
      </c>
      <c r="F55" s="17" t="s">
        <v>39</v>
      </c>
      <c r="H55" s="270"/>
      <c r="L55" s="220" t="s">
        <v>276</v>
      </c>
    </row>
    <row r="56" spans="2:13" ht="11.25" hidden="1" customHeight="1" outlineLevel="1">
      <c r="B56" s="17" t="s">
        <v>2615</v>
      </c>
      <c r="C56" s="17"/>
      <c r="D56" s="17" t="s">
        <v>2645</v>
      </c>
      <c r="E56" s="220" t="s">
        <v>2656</v>
      </c>
      <c r="F56" s="17" t="s">
        <v>3193</v>
      </c>
      <c r="H56" s="270"/>
      <c r="L56" s="220" t="s">
        <v>64</v>
      </c>
      <c r="M56" s="26"/>
    </row>
    <row r="57" spans="2:13" ht="11.25" hidden="1" customHeight="1" outlineLevel="1">
      <c r="B57" s="17" t="s">
        <v>2614</v>
      </c>
      <c r="C57" s="17"/>
      <c r="D57" s="17" t="s">
        <v>2661</v>
      </c>
      <c r="E57" s="17" t="s">
        <v>2657</v>
      </c>
      <c r="F57" s="307" t="s">
        <v>2616</v>
      </c>
      <c r="G57" s="308" t="s">
        <v>2654</v>
      </c>
      <c r="H57" s="308" t="s">
        <v>2653</v>
      </c>
      <c r="I57" s="308" t="s">
        <v>2685</v>
      </c>
      <c r="J57" s="308" t="s">
        <v>2648</v>
      </c>
      <c r="K57" s="309" t="s">
        <v>2684</v>
      </c>
      <c r="M57" s="26"/>
    </row>
    <row r="58" spans="2:13" ht="11.25" hidden="1" customHeight="1" outlineLevel="1">
      <c r="B58" s="17" t="s">
        <v>2605</v>
      </c>
      <c r="C58" s="17"/>
      <c r="D58" s="17" t="s">
        <v>2646</v>
      </c>
      <c r="E58" s="17" t="s">
        <v>2658</v>
      </c>
      <c r="F58" s="310" t="s">
        <v>3137</v>
      </c>
      <c r="G58" s="311" t="s">
        <v>2650</v>
      </c>
      <c r="H58" s="311" t="s">
        <v>2651</v>
      </c>
      <c r="I58" s="311" t="s">
        <v>2682</v>
      </c>
      <c r="J58" s="311" t="s">
        <v>2649</v>
      </c>
      <c r="K58" s="312" t="s">
        <v>2686</v>
      </c>
      <c r="M58" s="26"/>
    </row>
    <row r="59" spans="2:13" ht="11.25" hidden="1" customHeight="1" outlineLevel="1">
      <c r="B59" s="17" t="s">
        <v>2606</v>
      </c>
      <c r="C59" s="17"/>
      <c r="D59" s="17" t="s">
        <v>2647</v>
      </c>
      <c r="E59" s="17" t="s">
        <v>2659</v>
      </c>
      <c r="F59" s="313" t="s">
        <v>3743</v>
      </c>
      <c r="G59" s="314" t="s">
        <v>2652</v>
      </c>
      <c r="H59" s="314" t="s">
        <v>2681</v>
      </c>
      <c r="I59" s="314" t="s">
        <v>2683</v>
      </c>
      <c r="J59" s="315"/>
      <c r="K59" s="316" t="s">
        <v>3602</v>
      </c>
    </row>
    <row r="60" spans="2:13" ht="11.25" hidden="1" customHeight="1" outlineLevel="1">
      <c r="B60" s="17" t="s">
        <v>2626</v>
      </c>
      <c r="C60" s="17"/>
    </row>
    <row r="61" spans="2:13" ht="11.25" hidden="1" customHeight="1" outlineLevel="1">
      <c r="B61" s="17" t="s">
        <v>2627</v>
      </c>
      <c r="C61" s="17"/>
      <c r="E61" s="4"/>
      <c r="F61" s="15" t="s">
        <v>3128</v>
      </c>
      <c r="H61" s="277"/>
    </row>
    <row r="62" spans="2:13" ht="11.25" hidden="1" customHeight="1" outlineLevel="1">
      <c r="B62" s="17" t="s">
        <v>2523</v>
      </c>
      <c r="C62" s="17"/>
      <c r="E62" s="4"/>
      <c r="F62" s="220" t="s">
        <v>97</v>
      </c>
      <c r="G62" s="155" t="s">
        <v>263</v>
      </c>
      <c r="H62" s="275" t="s">
        <v>441</v>
      </c>
      <c r="I62" s="220"/>
      <c r="J62" s="220"/>
      <c r="K62" s="220" t="s">
        <v>237</v>
      </c>
      <c r="L62" s="220" t="s">
        <v>106</v>
      </c>
      <c r="M62" s="17"/>
    </row>
    <row r="63" spans="2:13" ht="11.25" hidden="1" customHeight="1" outlineLevel="1">
      <c r="B63" s="17" t="s">
        <v>2524</v>
      </c>
      <c r="C63" s="17"/>
      <c r="E63" s="4"/>
      <c r="F63" s="220" t="s">
        <v>1864</v>
      </c>
      <c r="G63" s="219"/>
      <c r="H63" s="275" t="s">
        <v>1866</v>
      </c>
      <c r="I63" s="17"/>
      <c r="J63" s="17"/>
      <c r="K63" s="17"/>
      <c r="L63" s="17" t="s">
        <v>106</v>
      </c>
      <c r="M63" s="17"/>
    </row>
    <row r="64" spans="2:13" ht="11.25" hidden="1" customHeight="1" outlineLevel="1">
      <c r="B64" s="17" t="s">
        <v>2525</v>
      </c>
      <c r="C64" s="17"/>
      <c r="E64" s="4"/>
      <c r="F64" s="17" t="s">
        <v>1795</v>
      </c>
      <c r="G64" s="206" t="s">
        <v>1797</v>
      </c>
      <c r="H64" s="16" t="s">
        <v>1863</v>
      </c>
      <c r="I64" s="17" t="s">
        <v>1799</v>
      </c>
      <c r="J64" s="17" t="s">
        <v>1861</v>
      </c>
      <c r="K64" s="17" t="s">
        <v>1862</v>
      </c>
      <c r="L64" s="17" t="s">
        <v>254</v>
      </c>
      <c r="M64" s="76">
        <v>32570</v>
      </c>
    </row>
    <row r="65" spans="2:13" ht="11.25" hidden="1" customHeight="1" outlineLevel="1">
      <c r="B65" s="17" t="s">
        <v>2526</v>
      </c>
      <c r="C65" s="17"/>
      <c r="E65" s="3"/>
      <c r="G65" s="206" t="s">
        <v>1798</v>
      </c>
      <c r="H65" s="16"/>
      <c r="I65" s="17"/>
      <c r="J65" s="17" t="s">
        <v>1796</v>
      </c>
      <c r="K65" s="17" t="s">
        <v>392</v>
      </c>
      <c r="L65" s="17" t="s">
        <v>106</v>
      </c>
      <c r="M65" s="76">
        <v>28684</v>
      </c>
    </row>
    <row r="66" spans="2:13" ht="11.25" hidden="1" customHeight="1" outlineLevel="1">
      <c r="B66" s="17" t="s">
        <v>2528</v>
      </c>
      <c r="C66" s="17"/>
      <c r="E66" s="3"/>
      <c r="F66" s="17" t="s">
        <v>1789</v>
      </c>
      <c r="G66" s="206" t="s">
        <v>1800</v>
      </c>
      <c r="H66" s="16" t="s">
        <v>1801</v>
      </c>
      <c r="I66" s="17" t="s">
        <v>1802</v>
      </c>
      <c r="J66" s="17"/>
      <c r="K66" s="17" t="s">
        <v>167</v>
      </c>
      <c r="L66" s="17" t="s">
        <v>106</v>
      </c>
      <c r="M66" s="17"/>
    </row>
    <row r="67" spans="2:13" ht="11.25" hidden="1" customHeight="1" outlineLevel="1">
      <c r="B67" s="17" t="s">
        <v>2529</v>
      </c>
      <c r="C67" s="17"/>
      <c r="E67" s="4"/>
      <c r="F67" s="220" t="s">
        <v>478</v>
      </c>
      <c r="G67" s="206" t="s">
        <v>784</v>
      </c>
      <c r="H67" s="275" t="s">
        <v>479</v>
      </c>
      <c r="I67" s="220" t="s">
        <v>480</v>
      </c>
      <c r="J67" s="220"/>
      <c r="K67" s="220" t="s">
        <v>278</v>
      </c>
      <c r="L67" s="220" t="s">
        <v>106</v>
      </c>
      <c r="M67" s="273">
        <v>28645</v>
      </c>
    </row>
    <row r="68" spans="2:13" ht="11.25" hidden="1" customHeight="1" outlineLevel="1">
      <c r="B68" s="17" t="s">
        <v>2518</v>
      </c>
      <c r="C68" s="17"/>
      <c r="E68" s="3"/>
      <c r="F68" s="17" t="s">
        <v>25</v>
      </c>
      <c r="G68" s="206" t="s">
        <v>226</v>
      </c>
      <c r="H68" s="16"/>
      <c r="I68" s="17" t="s">
        <v>28</v>
      </c>
      <c r="J68" s="161" t="s">
        <v>648</v>
      </c>
      <c r="K68" s="161" t="s">
        <v>238</v>
      </c>
      <c r="L68" s="161" t="s">
        <v>106</v>
      </c>
      <c r="M68" s="274">
        <v>28768</v>
      </c>
    </row>
    <row r="69" spans="2:13" ht="11.25" hidden="1" customHeight="1" outlineLevel="1">
      <c r="B69" s="17" t="s">
        <v>2533</v>
      </c>
      <c r="C69" s="17"/>
      <c r="E69" s="3"/>
      <c r="F69" s="140" t="s">
        <v>21</v>
      </c>
      <c r="G69" s="289" t="s">
        <v>151</v>
      </c>
      <c r="H69" s="140"/>
      <c r="I69" s="140" t="s">
        <v>23</v>
      </c>
      <c r="J69" s="140" t="s">
        <v>149</v>
      </c>
      <c r="K69" s="140" t="s">
        <v>150</v>
      </c>
      <c r="L69" s="140" t="s">
        <v>106</v>
      </c>
      <c r="M69" s="290">
        <v>28717</v>
      </c>
    </row>
    <row r="70" spans="2:13" ht="11.25" hidden="1" customHeight="1" outlineLevel="1">
      <c r="B70" s="17" t="s">
        <v>2534</v>
      </c>
      <c r="C70" s="17"/>
      <c r="E70" s="4"/>
      <c r="F70" s="220" t="s">
        <v>452</v>
      </c>
      <c r="G70" s="261"/>
      <c r="H70" s="275" t="s">
        <v>453</v>
      </c>
      <c r="I70" s="220" t="s">
        <v>1872</v>
      </c>
      <c r="J70" s="220" t="s">
        <v>455</v>
      </c>
      <c r="K70" s="220" t="s">
        <v>456</v>
      </c>
      <c r="L70" s="220" t="s">
        <v>106</v>
      </c>
      <c r="M70" s="273">
        <v>28731</v>
      </c>
    </row>
    <row r="71" spans="2:13" ht="11.25" hidden="1" customHeight="1" outlineLevel="1">
      <c r="B71" s="17" t="s">
        <v>2643</v>
      </c>
      <c r="C71" s="17"/>
      <c r="E71" s="3"/>
      <c r="F71" s="220" t="s">
        <v>440</v>
      </c>
      <c r="G71" s="261"/>
      <c r="H71" s="275" t="s">
        <v>213</v>
      </c>
      <c r="I71" s="220"/>
      <c r="J71" s="220"/>
      <c r="K71" s="220" t="s">
        <v>158</v>
      </c>
      <c r="L71" s="220" t="s">
        <v>106</v>
      </c>
      <c r="M71" s="273"/>
    </row>
    <row r="72" spans="2:13" ht="11.25" hidden="1" customHeight="1" outlineLevel="1">
      <c r="B72" s="17" t="s">
        <v>2519</v>
      </c>
      <c r="C72" s="17"/>
      <c r="E72" s="3"/>
      <c r="F72" s="220" t="s">
        <v>1717</v>
      </c>
      <c r="G72" s="220"/>
      <c r="H72" s="275" t="s">
        <v>1520</v>
      </c>
      <c r="I72" s="220"/>
      <c r="J72" s="220"/>
      <c r="K72" s="220" t="s">
        <v>122</v>
      </c>
      <c r="L72" s="220" t="s">
        <v>106</v>
      </c>
      <c r="M72" s="17"/>
    </row>
    <row r="73" spans="2:13" ht="11.25" hidden="1" customHeight="1" outlineLevel="1">
      <c r="B73" s="17" t="s">
        <v>2530</v>
      </c>
      <c r="C73" s="17"/>
      <c r="F73" s="220" t="s">
        <v>1858</v>
      </c>
      <c r="G73" s="155" t="s">
        <v>1859</v>
      </c>
      <c r="H73" s="220" t="s">
        <v>1860</v>
      </c>
      <c r="L73" s="16" t="s">
        <v>173</v>
      </c>
    </row>
    <row r="74" spans="2:13" ht="11.25" hidden="1" customHeight="1" outlineLevel="1">
      <c r="B74" s="17" t="s">
        <v>2531</v>
      </c>
      <c r="C74" s="17"/>
      <c r="F74" s="220" t="s">
        <v>3564</v>
      </c>
      <c r="H74" s="220"/>
      <c r="I74" s="261" t="s">
        <v>1747</v>
      </c>
    </row>
    <row r="75" spans="2:13" ht="11.25" hidden="1" customHeight="1" outlineLevel="1">
      <c r="B75" s="17" t="s">
        <v>2532</v>
      </c>
      <c r="C75" s="17"/>
      <c r="F75" s="220" t="s">
        <v>208</v>
      </c>
      <c r="H75" s="220"/>
      <c r="I75" s="261" t="s">
        <v>1747</v>
      </c>
    </row>
    <row r="76" spans="2:13" ht="11.25" hidden="1" customHeight="1" outlineLevel="1">
      <c r="B76" s="17"/>
      <c r="C76" s="17"/>
      <c r="D76" s="17" t="s">
        <v>2592</v>
      </c>
      <c r="E76" s="105">
        <v>300</v>
      </c>
      <c r="F76" s="220"/>
      <c r="H76" s="220"/>
      <c r="I76" s="261"/>
    </row>
    <row r="77" spans="2:13" ht="11.25" hidden="1" customHeight="1" outlineLevel="1">
      <c r="B77" s="17"/>
      <c r="C77" s="17"/>
      <c r="D77" s="17" t="s">
        <v>2593</v>
      </c>
      <c r="E77" s="105">
        <v>50</v>
      </c>
      <c r="F77" s="220"/>
      <c r="H77" s="220"/>
      <c r="I77" s="261"/>
    </row>
    <row r="78" spans="2:13" ht="11.25" hidden="1" customHeight="1" outlineLevel="1">
      <c r="B78" s="17"/>
      <c r="C78" s="17"/>
      <c r="D78" s="17" t="s">
        <v>2596</v>
      </c>
      <c r="E78" s="105">
        <v>800</v>
      </c>
      <c r="F78" s="105" t="s">
        <v>3414</v>
      </c>
      <c r="G78" s="17" t="s">
        <v>3415</v>
      </c>
      <c r="H78" s="124"/>
    </row>
    <row r="79" spans="2:13" ht="11.25" hidden="1" customHeight="1" outlineLevel="1">
      <c r="B79" s="17"/>
      <c r="C79" s="17"/>
      <c r="F79" s="105" t="s">
        <v>2771</v>
      </c>
      <c r="G79" s="17" t="s">
        <v>3580</v>
      </c>
    </row>
    <row r="80" spans="2:13" ht="11.25" hidden="1" customHeight="1" outlineLevel="1">
      <c r="D80" s="306" t="s">
        <v>3577</v>
      </c>
      <c r="E80" s="105"/>
      <c r="G80" s="302" t="s">
        <v>647</v>
      </c>
      <c r="H80" s="306" t="s">
        <v>581</v>
      </c>
    </row>
    <row r="81" spans="1:12" ht="11.25" hidden="1" customHeight="1" outlineLevel="1">
      <c r="D81" s="306"/>
      <c r="E81" s="105"/>
      <c r="G81" s="302"/>
      <c r="H81" s="306"/>
    </row>
    <row r="82" spans="1:12" collapsed="1">
      <c r="A82" s="270">
        <v>5</v>
      </c>
      <c r="B82" s="190" t="s">
        <v>2856</v>
      </c>
      <c r="C82" s="279"/>
      <c r="E82" s="272">
        <f>SUM(E83:E85)</f>
        <v>1100</v>
      </c>
      <c r="F82" s="15" t="s">
        <v>3128</v>
      </c>
      <c r="G82" s="17" t="s">
        <v>3358</v>
      </c>
      <c r="H82" s="276" t="s">
        <v>2805</v>
      </c>
    </row>
    <row r="83" spans="1:12" s="17" customFormat="1" ht="11.25" hidden="1" outlineLevel="1">
      <c r="A83" s="287"/>
      <c r="B83" s="17" t="s">
        <v>3357</v>
      </c>
      <c r="D83" s="17" t="s">
        <v>2662</v>
      </c>
      <c r="E83" s="105">
        <v>300</v>
      </c>
      <c r="F83" s="17" t="s">
        <v>2831</v>
      </c>
      <c r="G83" s="17" t="s">
        <v>3660</v>
      </c>
      <c r="H83" s="287"/>
      <c r="L83" s="17" t="s">
        <v>236</v>
      </c>
    </row>
    <row r="84" spans="1:12" s="17" customFormat="1" ht="11.25" hidden="1" customHeight="1" outlineLevel="1">
      <c r="A84" s="287"/>
      <c r="B84" s="17" t="s">
        <v>3356</v>
      </c>
      <c r="C84" s="280"/>
      <c r="D84" s="17" t="s">
        <v>3355</v>
      </c>
      <c r="E84" s="105">
        <v>500</v>
      </c>
      <c r="F84" s="17" t="s">
        <v>2832</v>
      </c>
      <c r="H84" s="287"/>
      <c r="L84" s="17" t="s">
        <v>236</v>
      </c>
    </row>
    <row r="85" spans="1:12" s="17" customFormat="1" ht="11.25" hidden="1" outlineLevel="1">
      <c r="B85" s="17" t="s">
        <v>2813</v>
      </c>
      <c r="D85" s="17" t="s">
        <v>2600</v>
      </c>
      <c r="E85" s="105">
        <v>300</v>
      </c>
      <c r="F85" s="76" t="s">
        <v>2837</v>
      </c>
      <c r="H85" s="287"/>
      <c r="L85" s="17" t="s">
        <v>299</v>
      </c>
    </row>
    <row r="86" spans="1:12" s="17" customFormat="1" ht="11.25" hidden="1" outlineLevel="1">
      <c r="B86" s="17" t="s">
        <v>2814</v>
      </c>
      <c r="D86" s="17" t="s">
        <v>2676</v>
      </c>
      <c r="E86" s="17" t="s">
        <v>3352</v>
      </c>
      <c r="F86" s="76" t="s">
        <v>3658</v>
      </c>
      <c r="G86" s="17" t="s">
        <v>3659</v>
      </c>
      <c r="H86" s="287"/>
      <c r="L86" s="17" t="s">
        <v>106</v>
      </c>
    </row>
    <row r="87" spans="1:12" s="17" customFormat="1" ht="11.25" hidden="1" outlineLevel="1">
      <c r="D87" s="17" t="s">
        <v>2677</v>
      </c>
      <c r="E87" s="17" t="s">
        <v>3352</v>
      </c>
      <c r="F87" s="76" t="s">
        <v>39</v>
      </c>
      <c r="H87" s="287"/>
      <c r="L87" s="17" t="s">
        <v>64</v>
      </c>
    </row>
    <row r="88" spans="1:12" s="17" customFormat="1" ht="11.25" hidden="1" outlineLevel="1">
      <c r="D88" s="17" t="s">
        <v>3136</v>
      </c>
      <c r="E88" s="17" t="s">
        <v>3352</v>
      </c>
      <c r="F88" s="76" t="s">
        <v>39</v>
      </c>
      <c r="H88" s="287"/>
      <c r="L88" s="17" t="s">
        <v>276</v>
      </c>
    </row>
    <row r="89" spans="1:12" s="17" customFormat="1" ht="11.25" hidden="1" outlineLevel="1">
      <c r="D89" s="17" t="s">
        <v>2678</v>
      </c>
      <c r="E89" s="17" t="s">
        <v>3352</v>
      </c>
      <c r="F89" s="76" t="s">
        <v>39</v>
      </c>
      <c r="H89" s="287"/>
      <c r="L89" s="17" t="s">
        <v>296</v>
      </c>
    </row>
    <row r="90" spans="1:12" s="17" customFormat="1" ht="11.25" hidden="1" outlineLevel="1">
      <c r="D90" s="17" t="s">
        <v>2675</v>
      </c>
      <c r="E90" s="17" t="s">
        <v>3353</v>
      </c>
      <c r="F90" s="76" t="s">
        <v>39</v>
      </c>
      <c r="H90" s="287"/>
      <c r="L90" s="17" t="s">
        <v>297</v>
      </c>
    </row>
    <row r="91" spans="1:12" s="17" customFormat="1" ht="11.25" hidden="1" outlineLevel="1">
      <c r="A91" s="287"/>
      <c r="B91" s="280"/>
      <c r="F91" s="17" t="s">
        <v>39</v>
      </c>
      <c r="H91" s="287"/>
      <c r="L91" s="17" t="s">
        <v>173</v>
      </c>
    </row>
    <row r="92" spans="1:12" s="17" customFormat="1" ht="11.25" hidden="1" outlineLevel="1">
      <c r="A92" s="287"/>
      <c r="B92" s="280"/>
      <c r="H92" s="287"/>
    </row>
    <row r="93" spans="1:12" collapsed="1">
      <c r="A93" s="270">
        <v>6</v>
      </c>
      <c r="B93" s="190" t="s">
        <v>2442</v>
      </c>
      <c r="C93" s="190"/>
      <c r="E93" s="272">
        <f>SUM(E94:E96)</f>
        <v>1900</v>
      </c>
      <c r="G93" s="17" t="s">
        <v>3354</v>
      </c>
      <c r="H93" s="276" t="s">
        <v>2805</v>
      </c>
    </row>
    <row r="94" spans="1:12" ht="11.25" hidden="1" customHeight="1" outlineLevel="1">
      <c r="B94" s="17" t="s">
        <v>2490</v>
      </c>
      <c r="C94" s="17"/>
      <c r="D94" s="17" t="s">
        <v>2662</v>
      </c>
      <c r="E94" s="105">
        <v>600</v>
      </c>
      <c r="G94" s="17" t="s">
        <v>535</v>
      </c>
      <c r="H94" s="276"/>
    </row>
    <row r="95" spans="1:12" ht="11.25" hidden="1" customHeight="1" outlineLevel="1">
      <c r="B95" s="17" t="s">
        <v>2621</v>
      </c>
      <c r="C95" s="17"/>
      <c r="D95" s="17" t="s">
        <v>2663</v>
      </c>
      <c r="E95" s="105">
        <v>1000</v>
      </c>
      <c r="H95" s="276"/>
    </row>
    <row r="96" spans="1:12" ht="11.25" hidden="1" customHeight="1" outlineLevel="1">
      <c r="B96" s="17" t="s">
        <v>2620</v>
      </c>
      <c r="C96" s="17"/>
      <c r="D96" s="17" t="s">
        <v>2600</v>
      </c>
      <c r="E96" s="105">
        <v>300</v>
      </c>
      <c r="H96" s="276"/>
    </row>
    <row r="97" spans="2:13" ht="11.25" hidden="1" customHeight="1" outlineLevel="1">
      <c r="B97" s="17" t="s">
        <v>2500</v>
      </c>
      <c r="C97" s="17"/>
      <c r="D97" s="17" t="s">
        <v>3150</v>
      </c>
      <c r="E97" s="17" t="s">
        <v>3352</v>
      </c>
      <c r="H97" s="276"/>
    </row>
    <row r="98" spans="2:13" ht="11.25" hidden="1" customHeight="1" outlineLevel="1">
      <c r="B98" s="17" t="s">
        <v>2501</v>
      </c>
      <c r="C98" s="17"/>
      <c r="D98" s="17" t="s">
        <v>2675</v>
      </c>
      <c r="E98" s="17" t="s">
        <v>3353</v>
      </c>
      <c r="H98" s="276"/>
    </row>
    <row r="99" spans="2:13" ht="11.25" hidden="1" customHeight="1" outlineLevel="1">
      <c r="B99" s="17" t="s">
        <v>2502</v>
      </c>
      <c r="C99" s="17"/>
      <c r="D99" s="17" t="s">
        <v>3349</v>
      </c>
      <c r="E99" s="17" t="s">
        <v>3351</v>
      </c>
      <c r="H99" s="17"/>
      <c r="M99" t="s">
        <v>535</v>
      </c>
    </row>
    <row r="100" spans="2:13" ht="11.25" hidden="1" customHeight="1" outlineLevel="1">
      <c r="B100" s="17" t="s">
        <v>2622</v>
      </c>
      <c r="C100" s="17"/>
      <c r="D100" s="17" t="s">
        <v>3412</v>
      </c>
      <c r="E100" s="17" t="s">
        <v>3428</v>
      </c>
      <c r="H100" s="17"/>
    </row>
    <row r="101" spans="2:13" ht="11.25" hidden="1" customHeight="1" outlineLevel="1">
      <c r="B101" s="17" t="s">
        <v>2623</v>
      </c>
      <c r="C101" s="17"/>
      <c r="H101" s="17"/>
    </row>
    <row r="102" spans="2:13" ht="11.25" hidden="1" customHeight="1" outlineLevel="1">
      <c r="B102" s="17" t="s">
        <v>2491</v>
      </c>
      <c r="C102" s="14"/>
      <c r="D102" s="15" t="s">
        <v>128</v>
      </c>
      <c r="E102" s="15" t="s">
        <v>3338</v>
      </c>
      <c r="F102" s="15" t="s">
        <v>2644</v>
      </c>
      <c r="G102" s="15" t="s">
        <v>3350</v>
      </c>
      <c r="H102" s="17"/>
    </row>
    <row r="103" spans="2:13" ht="11.25" hidden="1" customHeight="1" outlineLevel="1">
      <c r="B103" s="17" t="s">
        <v>2498</v>
      </c>
      <c r="C103" s="14"/>
      <c r="D103" s="17" t="s">
        <v>2669</v>
      </c>
      <c r="E103" s="17" t="s">
        <v>2664</v>
      </c>
      <c r="F103" s="17" t="s">
        <v>2850</v>
      </c>
      <c r="G103" s="206" t="s">
        <v>2853</v>
      </c>
      <c r="H103" s="17"/>
    </row>
    <row r="104" spans="2:13" ht="11.25" hidden="1" customHeight="1" outlineLevel="1">
      <c r="B104" s="17" t="s">
        <v>3151</v>
      </c>
      <c r="C104" s="14"/>
      <c r="D104" s="17" t="s">
        <v>2670</v>
      </c>
      <c r="E104" s="17" t="s">
        <v>2665</v>
      </c>
      <c r="F104" s="17" t="s">
        <v>3340</v>
      </c>
      <c r="G104" s="206" t="s">
        <v>2855</v>
      </c>
      <c r="H104" s="17"/>
    </row>
    <row r="105" spans="2:13" ht="11.25" hidden="1" customHeight="1" outlineLevel="1">
      <c r="B105" s="17" t="s">
        <v>3149</v>
      </c>
      <c r="C105" s="14"/>
      <c r="D105" s="17" t="s">
        <v>2671</v>
      </c>
      <c r="E105" s="17" t="s">
        <v>2666</v>
      </c>
      <c r="F105" s="17" t="s">
        <v>3339</v>
      </c>
      <c r="G105" s="206" t="s">
        <v>2854</v>
      </c>
      <c r="H105" s="276"/>
    </row>
    <row r="106" spans="2:13" ht="11.25" hidden="1" customHeight="1" outlineLevel="1">
      <c r="B106" s="17" t="s">
        <v>2499</v>
      </c>
      <c r="C106" s="14"/>
      <c r="D106" s="17" t="s">
        <v>2672</v>
      </c>
      <c r="E106" s="17" t="s">
        <v>2667</v>
      </c>
      <c r="F106" s="17" t="s">
        <v>2851</v>
      </c>
      <c r="G106" s="206" t="s">
        <v>3643</v>
      </c>
      <c r="H106" s="276"/>
    </row>
    <row r="107" spans="2:13" ht="11.25" hidden="1" customHeight="1" outlineLevel="1">
      <c r="B107" s="17" t="s">
        <v>2503</v>
      </c>
      <c r="C107" s="14"/>
      <c r="D107" s="17" t="s">
        <v>2673</v>
      </c>
      <c r="E107" s="17" t="s">
        <v>2668</v>
      </c>
      <c r="F107" s="17" t="s">
        <v>2852</v>
      </c>
    </row>
    <row r="108" spans="2:13" ht="11.25" hidden="1" customHeight="1" outlineLevel="1">
      <c r="B108" s="17" t="s">
        <v>2624</v>
      </c>
      <c r="C108" s="14"/>
      <c r="D108" s="17" t="s">
        <v>2674</v>
      </c>
      <c r="F108" s="17" t="s">
        <v>3341</v>
      </c>
      <c r="G108" s="206" t="s">
        <v>3644</v>
      </c>
      <c r="H108" s="33" t="s">
        <v>3645</v>
      </c>
    </row>
    <row r="109" spans="2:13" ht="11.25" hidden="1" customHeight="1" outlineLevel="1">
      <c r="B109" s="17" t="s">
        <v>2625</v>
      </c>
      <c r="C109" s="14"/>
      <c r="F109" s="17" t="s">
        <v>3342</v>
      </c>
      <c r="G109" s="17" t="s">
        <v>3646</v>
      </c>
      <c r="H109" s="276"/>
    </row>
    <row r="110" spans="2:13" ht="11.25" hidden="1" customHeight="1" outlineLevel="1">
      <c r="B110" s="17" t="s">
        <v>2886</v>
      </c>
      <c r="C110" s="14"/>
      <c r="F110" s="17" t="s">
        <v>3343</v>
      </c>
      <c r="H110" s="276"/>
    </row>
    <row r="111" spans="2:13" ht="11.25" hidden="1" customHeight="1" outlineLevel="1">
      <c r="B111" s="17" t="s">
        <v>3138</v>
      </c>
      <c r="C111" s="14"/>
      <c r="H111" s="276"/>
    </row>
    <row r="112" spans="2:13" ht="11.25" hidden="1" customHeight="1" outlineLevel="1">
      <c r="H112" s="276"/>
    </row>
    <row r="113" spans="1:8" collapsed="1">
      <c r="A113" s="270">
        <v>7</v>
      </c>
      <c r="B113" s="190" t="s">
        <v>2443</v>
      </c>
      <c r="C113" s="190"/>
      <c r="E113" s="272">
        <f>SUM(E114:E116)</f>
        <v>1800</v>
      </c>
      <c r="G113" s="17" t="s">
        <v>3354</v>
      </c>
      <c r="H113" s="276" t="s">
        <v>2805</v>
      </c>
    </row>
    <row r="114" spans="1:8" ht="11.25" hidden="1" customHeight="1" outlineLevel="1">
      <c r="B114" s="17" t="s">
        <v>2490</v>
      </c>
      <c r="C114" s="17"/>
      <c r="D114" s="17" t="s">
        <v>2662</v>
      </c>
      <c r="E114" s="105">
        <v>500</v>
      </c>
      <c r="H114" s="270"/>
    </row>
    <row r="115" spans="1:8" ht="11.25" hidden="1" customHeight="1" outlineLevel="1">
      <c r="B115" s="17" t="s">
        <v>2621</v>
      </c>
      <c r="C115" s="17"/>
      <c r="D115" s="17" t="s">
        <v>2687</v>
      </c>
      <c r="E115" s="105">
        <v>1000</v>
      </c>
      <c r="H115" s="270"/>
    </row>
    <row r="116" spans="1:8" ht="11.25" hidden="1" customHeight="1" outlineLevel="1">
      <c r="B116" s="17" t="s">
        <v>2620</v>
      </c>
      <c r="C116" s="17"/>
      <c r="D116" s="17" t="s">
        <v>2600</v>
      </c>
      <c r="E116" s="105">
        <v>300</v>
      </c>
      <c r="H116" s="270"/>
    </row>
    <row r="117" spans="1:8" ht="11.25" hidden="1" customHeight="1" outlineLevel="1">
      <c r="B117" s="17" t="s">
        <v>2500</v>
      </c>
      <c r="C117" s="17"/>
      <c r="D117" s="17" t="s">
        <v>3150</v>
      </c>
      <c r="E117" s="17" t="s">
        <v>3352</v>
      </c>
      <c r="H117" s="270"/>
    </row>
    <row r="118" spans="1:8" ht="11.25" hidden="1" customHeight="1" outlineLevel="1">
      <c r="B118" s="17" t="s">
        <v>2501</v>
      </c>
      <c r="C118" s="17"/>
      <c r="D118" s="17" t="s">
        <v>2675</v>
      </c>
      <c r="E118" s="17" t="s">
        <v>3353</v>
      </c>
      <c r="H118" s="270"/>
    </row>
    <row r="119" spans="1:8" ht="11.25" hidden="1" customHeight="1" outlineLevel="1">
      <c r="B119" s="17" t="s">
        <v>2502</v>
      </c>
      <c r="C119" s="17"/>
      <c r="D119" s="17" t="s">
        <v>3349</v>
      </c>
      <c r="E119" s="17" t="s">
        <v>3351</v>
      </c>
      <c r="H119" s="270"/>
    </row>
    <row r="120" spans="1:8" ht="11.25" hidden="1" customHeight="1" outlineLevel="1">
      <c r="B120" s="17" t="s">
        <v>2622</v>
      </c>
      <c r="C120" s="17"/>
      <c r="D120" s="17" t="s">
        <v>3412</v>
      </c>
      <c r="E120" s="17" t="s">
        <v>3428</v>
      </c>
      <c r="H120" s="270"/>
    </row>
    <row r="121" spans="1:8" ht="11.25" hidden="1" customHeight="1" outlineLevel="1">
      <c r="B121" s="17" t="s">
        <v>2623</v>
      </c>
      <c r="C121" s="17"/>
      <c r="H121" s="270"/>
    </row>
    <row r="122" spans="1:8" s="17" customFormat="1" ht="11.25" hidden="1" customHeight="1" outlineLevel="1">
      <c r="A122" s="287"/>
      <c r="B122" s="17" t="s">
        <v>2492</v>
      </c>
      <c r="D122" s="15" t="s">
        <v>128</v>
      </c>
      <c r="E122" s="15" t="s">
        <v>3338</v>
      </c>
      <c r="F122" s="15" t="s">
        <v>2644</v>
      </c>
      <c r="G122" s="17" t="s">
        <v>2840</v>
      </c>
      <c r="H122" s="287"/>
    </row>
    <row r="123" spans="1:8" s="17" customFormat="1" ht="11.25" hidden="1" customHeight="1" outlineLevel="1">
      <c r="A123" s="287"/>
      <c r="B123" s="17" t="s">
        <v>2497</v>
      </c>
      <c r="D123" s="17" t="s">
        <v>2669</v>
      </c>
      <c r="E123" s="17" t="s">
        <v>2692</v>
      </c>
      <c r="F123" s="17" t="s">
        <v>2847</v>
      </c>
      <c r="H123" s="287"/>
    </row>
    <row r="124" spans="1:8" s="17" customFormat="1" ht="11.25" hidden="1" customHeight="1" outlineLevel="1">
      <c r="A124" s="287"/>
      <c r="B124" s="17" t="s">
        <v>3151</v>
      </c>
      <c r="D124" s="17" t="s">
        <v>2670</v>
      </c>
      <c r="E124" s="17" t="s">
        <v>2691</v>
      </c>
      <c r="F124" s="17" t="s">
        <v>2849</v>
      </c>
      <c r="G124" s="17" t="s">
        <v>3347</v>
      </c>
      <c r="H124" s="287"/>
    </row>
    <row r="125" spans="1:8" s="17" customFormat="1" ht="11.25" hidden="1" customHeight="1" outlineLevel="1">
      <c r="A125" s="287"/>
      <c r="B125" s="17" t="s">
        <v>3152</v>
      </c>
      <c r="D125" s="17" t="s">
        <v>2671</v>
      </c>
      <c r="E125" s="17" t="s">
        <v>2688</v>
      </c>
      <c r="F125" s="17" t="s">
        <v>2848</v>
      </c>
      <c r="G125" s="17" t="s">
        <v>3346</v>
      </c>
      <c r="H125" s="287"/>
    </row>
    <row r="126" spans="1:8" s="17" customFormat="1" ht="11.25" hidden="1" customHeight="1" outlineLevel="1">
      <c r="A126" s="287"/>
      <c r="B126" s="17" t="s">
        <v>2493</v>
      </c>
      <c r="D126" s="17" t="s">
        <v>2673</v>
      </c>
      <c r="E126" s="17" t="s">
        <v>2689</v>
      </c>
      <c r="F126" s="17" t="s">
        <v>3344</v>
      </c>
      <c r="G126" s="17" t="s">
        <v>3348</v>
      </c>
      <c r="H126" s="287"/>
    </row>
    <row r="127" spans="1:8" s="17" customFormat="1" ht="11.25" hidden="1" customHeight="1" outlineLevel="1">
      <c r="A127" s="287"/>
      <c r="B127" s="17" t="s">
        <v>3138</v>
      </c>
      <c r="D127" s="17" t="s">
        <v>2689</v>
      </c>
      <c r="E127" s="17" t="s">
        <v>2690</v>
      </c>
      <c r="F127" s="17" t="s">
        <v>3345</v>
      </c>
      <c r="H127" s="287"/>
    </row>
    <row r="128" spans="1:8" s="17" customFormat="1" ht="11.25" hidden="1" customHeight="1" outlineLevel="1">
      <c r="A128" s="287"/>
      <c r="D128" s="17" t="s">
        <v>2696</v>
      </c>
      <c r="E128" s="17" t="s">
        <v>2693</v>
      </c>
      <c r="H128" s="287"/>
    </row>
    <row r="129" spans="1:8" ht="11.25" hidden="1" customHeight="1" outlineLevel="1">
      <c r="H129" s="270"/>
    </row>
    <row r="130" spans="1:8" collapsed="1">
      <c r="A130" s="270">
        <v>8</v>
      </c>
      <c r="B130" s="190" t="s">
        <v>2444</v>
      </c>
      <c r="C130" s="190"/>
      <c r="E130" s="272">
        <f>SUM(E131:E133)</f>
        <v>2200</v>
      </c>
      <c r="G130" s="17" t="s">
        <v>2804</v>
      </c>
      <c r="H130" s="276" t="s">
        <v>2805</v>
      </c>
    </row>
    <row r="131" spans="1:8" ht="11.25" hidden="1" customHeight="1" outlineLevel="1">
      <c r="B131" s="17" t="s">
        <v>2490</v>
      </c>
      <c r="C131" s="17"/>
      <c r="D131" s="17" t="s">
        <v>2662</v>
      </c>
      <c r="E131" s="105">
        <v>900</v>
      </c>
      <c r="H131" s="270"/>
    </row>
    <row r="132" spans="1:8" ht="11.25" hidden="1" customHeight="1" outlineLevel="1">
      <c r="B132" s="17" t="s">
        <v>2621</v>
      </c>
      <c r="C132" s="17"/>
      <c r="D132" s="17" t="s">
        <v>2687</v>
      </c>
      <c r="E132" s="105">
        <v>1000</v>
      </c>
      <c r="H132" s="270"/>
    </row>
    <row r="133" spans="1:8" ht="11.25" hidden="1" customHeight="1" outlineLevel="1">
      <c r="B133" s="17" t="s">
        <v>2620</v>
      </c>
      <c r="C133" s="17"/>
      <c r="D133" s="17" t="s">
        <v>2600</v>
      </c>
      <c r="E133" s="105">
        <v>300</v>
      </c>
      <c r="H133" s="270"/>
    </row>
    <row r="134" spans="1:8" ht="11.25" hidden="1" customHeight="1" outlineLevel="1">
      <c r="B134" s="17" t="s">
        <v>2500</v>
      </c>
      <c r="C134" s="17"/>
      <c r="D134" s="17" t="s">
        <v>3150</v>
      </c>
      <c r="E134" s="17" t="s">
        <v>3352</v>
      </c>
      <c r="H134" s="270"/>
    </row>
    <row r="135" spans="1:8" ht="11.25" hidden="1" customHeight="1" outlineLevel="1">
      <c r="B135" s="17" t="s">
        <v>2501</v>
      </c>
      <c r="C135" s="17"/>
      <c r="D135" s="17" t="s">
        <v>2675</v>
      </c>
      <c r="E135" s="17" t="s">
        <v>3353</v>
      </c>
      <c r="H135" s="270"/>
    </row>
    <row r="136" spans="1:8" ht="11.25" hidden="1" customHeight="1" outlineLevel="1">
      <c r="B136" s="17" t="s">
        <v>2502</v>
      </c>
      <c r="C136" s="17"/>
      <c r="D136" s="17" t="s">
        <v>3349</v>
      </c>
      <c r="E136" s="17" t="s">
        <v>3351</v>
      </c>
      <c r="H136" s="270"/>
    </row>
    <row r="137" spans="1:8" ht="11.25" hidden="1" customHeight="1" outlineLevel="1">
      <c r="B137" s="17" t="s">
        <v>2622</v>
      </c>
      <c r="C137" s="17"/>
      <c r="D137" s="17" t="s">
        <v>3412</v>
      </c>
      <c r="E137" s="17" t="s">
        <v>3428</v>
      </c>
      <c r="H137" s="270"/>
    </row>
    <row r="138" spans="1:8" ht="11.25" hidden="1" customHeight="1" outlineLevel="1">
      <c r="B138" s="17" t="s">
        <v>2623</v>
      </c>
      <c r="C138" s="17"/>
      <c r="H138" s="270"/>
    </row>
    <row r="139" spans="1:8" s="17" customFormat="1" ht="11.25" hidden="1" customHeight="1" outlineLevel="1">
      <c r="A139" s="287"/>
      <c r="B139" s="17" t="s">
        <v>2494</v>
      </c>
      <c r="D139" s="15" t="s">
        <v>2644</v>
      </c>
      <c r="H139" s="287"/>
    </row>
    <row r="140" spans="1:8" s="17" customFormat="1" ht="11.25" hidden="1" customHeight="1" outlineLevel="1">
      <c r="A140" s="287"/>
      <c r="B140" s="17" t="s">
        <v>2496</v>
      </c>
      <c r="D140" s="17" t="s">
        <v>2697</v>
      </c>
      <c r="E140" s="17" t="s">
        <v>2698</v>
      </c>
      <c r="F140" s="17" t="s">
        <v>2838</v>
      </c>
      <c r="H140" s="287"/>
    </row>
    <row r="141" spans="1:8" s="17" customFormat="1" ht="11.25" hidden="1" customHeight="1" outlineLevel="1">
      <c r="A141" s="287"/>
      <c r="B141" s="17" t="s">
        <v>3151</v>
      </c>
      <c r="D141" s="17" t="s">
        <v>2703</v>
      </c>
      <c r="E141" s="17" t="s">
        <v>2699</v>
      </c>
      <c r="F141" s="17" t="s">
        <v>2839</v>
      </c>
      <c r="H141" s="287"/>
    </row>
    <row r="142" spans="1:8" s="17" customFormat="1" ht="11.25" hidden="1" customHeight="1" outlineLevel="1">
      <c r="A142" s="287"/>
      <c r="B142" s="17" t="s">
        <v>3153</v>
      </c>
      <c r="D142" s="17" t="s">
        <v>2701</v>
      </c>
      <c r="E142" s="17" t="s">
        <v>2700</v>
      </c>
      <c r="F142" s="17" t="s">
        <v>3139</v>
      </c>
      <c r="H142" s="287"/>
    </row>
    <row r="143" spans="1:8" s="17" customFormat="1" ht="11.25" hidden="1" customHeight="1" outlineLevel="1">
      <c r="A143" s="287"/>
      <c r="B143" s="17" t="s">
        <v>2695</v>
      </c>
      <c r="D143" s="17" t="s">
        <v>2702</v>
      </c>
      <c r="E143" s="17" t="s">
        <v>2708</v>
      </c>
      <c r="H143" s="287"/>
    </row>
    <row r="144" spans="1:8" s="17" customFormat="1" ht="11.25" hidden="1" customHeight="1" outlineLevel="1">
      <c r="A144" s="287"/>
      <c r="B144" s="17" t="s">
        <v>2694</v>
      </c>
      <c r="D144" s="17" t="s">
        <v>2704</v>
      </c>
      <c r="E144" s="17" t="s">
        <v>2709</v>
      </c>
      <c r="H144" s="287"/>
    </row>
    <row r="145" spans="1:8" s="17" customFormat="1" ht="11.25" hidden="1" customHeight="1" outlineLevel="1">
      <c r="A145" s="287"/>
      <c r="B145" s="17" t="s">
        <v>2495</v>
      </c>
      <c r="D145" s="17" t="s">
        <v>2705</v>
      </c>
      <c r="E145" s="17" t="s">
        <v>2710</v>
      </c>
      <c r="H145" s="287"/>
    </row>
    <row r="146" spans="1:8" s="17" customFormat="1" ht="11.25" hidden="1" customHeight="1" outlineLevel="1">
      <c r="A146" s="287"/>
      <c r="D146" s="17" t="s">
        <v>2706</v>
      </c>
      <c r="E146" s="17" t="s">
        <v>2711</v>
      </c>
      <c r="H146" s="287"/>
    </row>
    <row r="147" spans="1:8" s="17" customFormat="1" ht="11.25" hidden="1" customHeight="1" outlineLevel="1">
      <c r="A147" s="287"/>
      <c r="D147" s="17" t="s">
        <v>2707</v>
      </c>
      <c r="E147" s="17" t="s">
        <v>2712</v>
      </c>
      <c r="H147" s="287"/>
    </row>
    <row r="148" spans="1:8" ht="11.25" hidden="1" customHeight="1" outlineLevel="1">
      <c r="H148" s="270"/>
    </row>
    <row r="149" spans="1:8" collapsed="1">
      <c r="A149" s="270">
        <v>9</v>
      </c>
      <c r="B149" s="190" t="s">
        <v>2511</v>
      </c>
      <c r="C149" s="190"/>
      <c r="D149" s="17" t="s">
        <v>3412</v>
      </c>
      <c r="E149" s="272">
        <f>SUM(E150:E164)</f>
        <v>3850</v>
      </c>
      <c r="G149" s="17" t="s">
        <v>1843</v>
      </c>
      <c r="H149" s="277" t="s">
        <v>3238</v>
      </c>
    </row>
    <row r="150" spans="1:8" s="17" customFormat="1" ht="11.25" hidden="1" outlineLevel="1">
      <c r="A150" s="287"/>
      <c r="B150" s="17" t="s">
        <v>2505</v>
      </c>
      <c r="D150" s="17" t="s">
        <v>2662</v>
      </c>
      <c r="E150" s="105">
        <v>900</v>
      </c>
      <c r="G150" s="17" t="s">
        <v>3433</v>
      </c>
      <c r="H150" s="278"/>
    </row>
    <row r="151" spans="1:8" s="17" customFormat="1" ht="11.25" hidden="1" outlineLevel="1">
      <c r="A151" s="287"/>
      <c r="B151" s="17" t="s">
        <v>2506</v>
      </c>
      <c r="D151" s="17" t="s">
        <v>3359</v>
      </c>
      <c r="E151" s="105">
        <v>800</v>
      </c>
      <c r="G151" s="17" t="s">
        <v>3432</v>
      </c>
      <c r="H151" s="278"/>
    </row>
    <row r="152" spans="1:8" s="17" customFormat="1" ht="11.25" hidden="1" outlineLevel="1">
      <c r="A152" s="287"/>
      <c r="B152" s="17" t="s">
        <v>2507</v>
      </c>
      <c r="D152" s="17" t="s">
        <v>2600</v>
      </c>
      <c r="E152" s="105">
        <v>300</v>
      </c>
      <c r="G152" s="17" t="s">
        <v>1969</v>
      </c>
      <c r="H152" s="278"/>
    </row>
    <row r="153" spans="1:8" s="17" customFormat="1" ht="11.25" hidden="1" outlineLevel="1">
      <c r="A153" s="287"/>
      <c r="B153" s="17" t="s">
        <v>2713</v>
      </c>
      <c r="D153" s="17" t="s">
        <v>3360</v>
      </c>
      <c r="E153" s="105">
        <f>150*4</f>
        <v>600</v>
      </c>
      <c r="H153" s="278"/>
    </row>
    <row r="154" spans="1:8" s="17" customFormat="1" ht="11.25" hidden="1" outlineLevel="1">
      <c r="A154" s="287"/>
      <c r="B154" s="17" t="s">
        <v>2714</v>
      </c>
      <c r="D154" s="17" t="s">
        <v>3150</v>
      </c>
      <c r="E154" s="17" t="s">
        <v>3352</v>
      </c>
    </row>
    <row r="155" spans="1:8" s="17" customFormat="1" ht="11.25" hidden="1" outlineLevel="1">
      <c r="A155" s="287"/>
      <c r="B155" s="17" t="s">
        <v>3140</v>
      </c>
      <c r="D155" s="17" t="s">
        <v>3429</v>
      </c>
      <c r="E155" s="17" t="s">
        <v>3352</v>
      </c>
    </row>
    <row r="156" spans="1:8" s="17" customFormat="1" ht="11.25" hidden="1" outlineLevel="1">
      <c r="A156" s="287"/>
      <c r="D156" s="17" t="s">
        <v>2675</v>
      </c>
      <c r="E156" s="17" t="s">
        <v>3353</v>
      </c>
    </row>
    <row r="157" spans="1:8" s="17" customFormat="1" ht="11.25" hidden="1" outlineLevel="1">
      <c r="A157" s="287"/>
      <c r="D157" s="17" t="s">
        <v>3349</v>
      </c>
      <c r="E157" s="17" t="s">
        <v>3351</v>
      </c>
      <c r="H157" s="278"/>
    </row>
    <row r="158" spans="1:8" s="17" customFormat="1" ht="11.25" hidden="1" outlineLevel="1">
      <c r="A158" s="287"/>
      <c r="D158" s="17" t="s">
        <v>3412</v>
      </c>
      <c r="E158" s="17" t="s">
        <v>3428</v>
      </c>
      <c r="H158" s="278"/>
    </row>
    <row r="159" spans="1:8" s="17" customFormat="1" ht="11.25" hidden="1" outlineLevel="1">
      <c r="A159" s="287"/>
      <c r="D159" s="17" t="s">
        <v>2592</v>
      </c>
      <c r="E159" s="105">
        <v>400</v>
      </c>
      <c r="H159" s="278"/>
    </row>
    <row r="160" spans="1:8" s="17" customFormat="1" ht="11.25" hidden="1" outlineLevel="1">
      <c r="A160" s="287"/>
      <c r="D160" s="17" t="s">
        <v>2593</v>
      </c>
      <c r="E160" s="105">
        <v>50</v>
      </c>
      <c r="H160" s="278"/>
    </row>
    <row r="161" spans="1:8" s="17" customFormat="1" hidden="1" outlineLevel="1">
      <c r="A161" s="287"/>
      <c r="D161" s="17" t="s">
        <v>2596</v>
      </c>
      <c r="E161" s="105">
        <v>800</v>
      </c>
      <c r="F161" s="105" t="s">
        <v>3414</v>
      </c>
      <c r="G161" s="17" t="s">
        <v>3415</v>
      </c>
      <c r="H161" s="124"/>
    </row>
    <row r="162" spans="1:8" s="17" customFormat="1" hidden="1" outlineLevel="1">
      <c r="A162" s="287"/>
      <c r="F162" s="105" t="s">
        <v>2771</v>
      </c>
      <c r="G162" s="17" t="s">
        <v>3580</v>
      </c>
      <c r="H162"/>
    </row>
    <row r="163" spans="1:8" s="17" customFormat="1" ht="11.25" hidden="1" outlineLevel="1">
      <c r="A163" s="287"/>
      <c r="D163" s="306" t="s">
        <v>3577</v>
      </c>
      <c r="E163" s="105"/>
      <c r="G163" s="302" t="s">
        <v>647</v>
      </c>
      <c r="H163" s="306" t="s">
        <v>581</v>
      </c>
    </row>
    <row r="164" spans="1:8" s="17" customFormat="1" ht="11.25" hidden="1" outlineLevel="1">
      <c r="A164" s="287"/>
      <c r="H164" s="278"/>
    </row>
    <row r="165" spans="1:8" collapsed="1">
      <c r="A165" s="270">
        <v>10</v>
      </c>
      <c r="B165" s="190" t="s">
        <v>1920</v>
      </c>
      <c r="C165" s="190"/>
      <c r="D165" s="17" t="s">
        <v>3412</v>
      </c>
      <c r="E165" s="272">
        <f>SUM(E166:E168)</f>
        <v>1700</v>
      </c>
      <c r="G165" s="17" t="s">
        <v>1513</v>
      </c>
      <c r="H165" s="277" t="s">
        <v>3238</v>
      </c>
    </row>
    <row r="166" spans="1:8" s="17" customFormat="1" ht="11.25" hidden="1" outlineLevel="1">
      <c r="A166" s="287"/>
      <c r="B166" s="17" t="s">
        <v>2512</v>
      </c>
      <c r="D166" s="17" t="s">
        <v>2662</v>
      </c>
      <c r="E166" s="105">
        <v>600</v>
      </c>
      <c r="H166" s="278"/>
    </row>
    <row r="167" spans="1:8" s="17" customFormat="1" ht="11.25" hidden="1" outlineLevel="1">
      <c r="A167" s="287"/>
      <c r="B167" s="17" t="s">
        <v>2513</v>
      </c>
      <c r="D167" s="17" t="s">
        <v>3361</v>
      </c>
      <c r="E167" s="105">
        <v>800</v>
      </c>
      <c r="H167" s="278"/>
    </row>
    <row r="168" spans="1:8" s="17" customFormat="1" ht="11.25" hidden="1" outlineLevel="1">
      <c r="A168" s="287"/>
      <c r="B168" s="17" t="s">
        <v>2514</v>
      </c>
      <c r="D168" s="17" t="s">
        <v>2600</v>
      </c>
      <c r="E168" s="105">
        <v>300</v>
      </c>
      <c r="H168" s="278"/>
    </row>
    <row r="169" spans="1:8" s="17" customFormat="1" ht="11.25" hidden="1" outlineLevel="1">
      <c r="A169" s="287"/>
      <c r="B169" s="17" t="s">
        <v>2515</v>
      </c>
      <c r="D169" s="17" t="s">
        <v>3425</v>
      </c>
      <c r="E169" s="17" t="s">
        <v>3352</v>
      </c>
      <c r="H169" s="278"/>
    </row>
    <row r="170" spans="1:8" s="17" customFormat="1" ht="11.25" hidden="1" outlineLevel="1">
      <c r="A170" s="287"/>
      <c r="D170" s="17" t="s">
        <v>2675</v>
      </c>
      <c r="E170" s="17" t="s">
        <v>3353</v>
      </c>
      <c r="H170" s="278"/>
    </row>
    <row r="171" spans="1:8" s="17" customFormat="1" ht="11.25" hidden="1" outlineLevel="1">
      <c r="A171" s="287"/>
      <c r="D171" s="17" t="s">
        <v>3349</v>
      </c>
      <c r="E171" s="17" t="s">
        <v>3351</v>
      </c>
      <c r="H171" s="278"/>
    </row>
    <row r="172" spans="1:8" s="17" customFormat="1" ht="11.25" hidden="1" outlineLevel="1">
      <c r="A172" s="287"/>
      <c r="D172" s="17" t="s">
        <v>3412</v>
      </c>
      <c r="E172" s="17" t="s">
        <v>3428</v>
      </c>
      <c r="H172" s="278"/>
    </row>
    <row r="173" spans="1:8" s="17" customFormat="1" ht="11.25" hidden="1" outlineLevel="1">
      <c r="A173" s="287"/>
      <c r="H173" s="278"/>
    </row>
    <row r="174" spans="1:8" collapsed="1">
      <c r="A174" s="270">
        <v>11</v>
      </c>
      <c r="B174" s="190" t="s">
        <v>2445</v>
      </c>
      <c r="C174" s="190"/>
      <c r="D174" s="17" t="s">
        <v>3412</v>
      </c>
      <c r="E174" s="272">
        <v>5000</v>
      </c>
      <c r="G174" s="17" t="s">
        <v>1512</v>
      </c>
      <c r="H174" s="277" t="s">
        <v>3238</v>
      </c>
    </row>
    <row r="175" spans="1:8" s="17" customFormat="1" ht="11.25" hidden="1" outlineLevel="1">
      <c r="A175" s="287"/>
      <c r="B175" s="17" t="s">
        <v>2469</v>
      </c>
      <c r="H175" s="287"/>
    </row>
    <row r="176" spans="1:8" s="17" customFormat="1" ht="11.25" hidden="1" outlineLevel="1">
      <c r="A176" s="287"/>
      <c r="B176" s="17" t="s">
        <v>2715</v>
      </c>
      <c r="H176" s="287"/>
    </row>
    <row r="177" spans="1:10" s="17" customFormat="1" ht="11.25" hidden="1" outlineLevel="1">
      <c r="A177" s="287"/>
      <c r="B177" s="17" t="s">
        <v>2716</v>
      </c>
      <c r="H177" s="287"/>
    </row>
    <row r="178" spans="1:10" s="17" customFormat="1" ht="11.25" hidden="1" outlineLevel="1">
      <c r="A178" s="287"/>
      <c r="B178" s="17" t="s">
        <v>2717</v>
      </c>
      <c r="D178" s="17" t="s">
        <v>3150</v>
      </c>
      <c r="E178" s="17" t="s">
        <v>3352</v>
      </c>
      <c r="H178" s="287"/>
    </row>
    <row r="179" spans="1:10" s="17" customFormat="1" ht="11.25" hidden="1" outlineLevel="1">
      <c r="A179" s="287"/>
      <c r="B179" s="17" t="s">
        <v>2718</v>
      </c>
      <c r="D179" s="17" t="s">
        <v>3429</v>
      </c>
      <c r="E179" s="17" t="s">
        <v>3352</v>
      </c>
      <c r="H179" s="287"/>
    </row>
    <row r="180" spans="1:10" s="17" customFormat="1" ht="11.25" hidden="1" outlineLevel="1">
      <c r="A180" s="287"/>
      <c r="B180" s="17" t="s">
        <v>2719</v>
      </c>
      <c r="D180" s="17" t="s">
        <v>2675</v>
      </c>
      <c r="E180" s="17" t="s">
        <v>3353</v>
      </c>
      <c r="H180" s="287"/>
    </row>
    <row r="181" spans="1:10" s="17" customFormat="1" ht="11.25" hidden="1" outlineLevel="1">
      <c r="A181" s="287"/>
      <c r="B181" s="17" t="s">
        <v>2720</v>
      </c>
      <c r="D181" s="17" t="s">
        <v>3349</v>
      </c>
      <c r="E181" s="17" t="s">
        <v>3351</v>
      </c>
      <c r="H181" s="287"/>
    </row>
    <row r="182" spans="1:10" s="17" customFormat="1" ht="11.25" hidden="1" outlineLevel="1">
      <c r="A182" s="287"/>
      <c r="B182" s="17" t="s">
        <v>2471</v>
      </c>
      <c r="D182" s="17" t="s">
        <v>3412</v>
      </c>
      <c r="E182" s="17" t="s">
        <v>3428</v>
      </c>
      <c r="H182" s="287"/>
    </row>
    <row r="183" spans="1:10" s="17" customFormat="1" ht="11.25" hidden="1" outlineLevel="1">
      <c r="A183" s="287"/>
      <c r="B183" s="17" t="s">
        <v>2472</v>
      </c>
      <c r="H183" s="287"/>
    </row>
    <row r="184" spans="1:10" s="17" customFormat="1" ht="11.25" hidden="1" outlineLevel="1">
      <c r="A184" s="287"/>
      <c r="B184" s="17" t="s">
        <v>2473</v>
      </c>
      <c r="H184" s="287"/>
    </row>
    <row r="185" spans="1:10" s="17" customFormat="1" ht="11.25" hidden="1" outlineLevel="1">
      <c r="A185" s="287"/>
      <c r="B185" s="17" t="s">
        <v>2474</v>
      </c>
      <c r="H185" s="287"/>
    </row>
    <row r="186" spans="1:10" s="17" customFormat="1" ht="11.25" hidden="1" outlineLevel="1">
      <c r="A186" s="287"/>
      <c r="B186" s="17" t="s">
        <v>2475</v>
      </c>
      <c r="H186" s="287"/>
    </row>
    <row r="187" spans="1:10" s="17" customFormat="1" ht="11.25" hidden="1" outlineLevel="1">
      <c r="A187" s="287"/>
      <c r="B187" s="17" t="s">
        <v>2470</v>
      </c>
      <c r="H187" s="287"/>
    </row>
    <row r="188" spans="1:10" s="17" customFormat="1" ht="11.25" hidden="1" outlineLevel="1">
      <c r="A188" s="287"/>
      <c r="B188" s="17" t="s">
        <v>3141</v>
      </c>
      <c r="H188" s="287"/>
    </row>
    <row r="189" spans="1:10" s="17" customFormat="1" ht="11.25" hidden="1" outlineLevel="1">
      <c r="A189" s="287"/>
      <c r="H189" s="287"/>
      <c r="J189" s="17" t="s">
        <v>535</v>
      </c>
    </row>
    <row r="190" spans="1:10" collapsed="1">
      <c r="A190" s="270">
        <v>12</v>
      </c>
      <c r="B190" s="190" t="s">
        <v>2545</v>
      </c>
      <c r="C190" s="190"/>
      <c r="D190" s="17" t="s">
        <v>3412</v>
      </c>
      <c r="E190" s="272">
        <f>SUM(E191:E197)</f>
        <v>3450</v>
      </c>
      <c r="G190" s="17" t="s">
        <v>191</v>
      </c>
      <c r="H190" s="277" t="s">
        <v>3238</v>
      </c>
    </row>
    <row r="191" spans="1:10" s="17" customFormat="1" ht="11.25" hidden="1" outlineLevel="1">
      <c r="A191" s="287"/>
      <c r="B191" s="17" t="s">
        <v>2721</v>
      </c>
      <c r="D191" s="17" t="s">
        <v>2592</v>
      </c>
      <c r="E191" s="105">
        <v>400</v>
      </c>
      <c r="G191" s="17" t="s">
        <v>2800</v>
      </c>
      <c r="H191" s="287"/>
    </row>
    <row r="192" spans="1:10" s="17" customFormat="1" ht="11.25" hidden="1" outlineLevel="1">
      <c r="A192" s="287"/>
      <c r="B192" s="17" t="s">
        <v>2722</v>
      </c>
      <c r="D192" s="17" t="s">
        <v>2593</v>
      </c>
      <c r="E192" s="105">
        <v>50</v>
      </c>
      <c r="H192" s="287"/>
    </row>
    <row r="193" spans="1:12" s="17" customFormat="1" ht="11.25" hidden="1" outlineLevel="1">
      <c r="A193" s="287"/>
      <c r="B193" s="17" t="s">
        <v>2723</v>
      </c>
      <c r="D193" s="17" t="s">
        <v>2596</v>
      </c>
      <c r="E193" s="105">
        <v>800</v>
      </c>
      <c r="H193" s="287"/>
    </row>
    <row r="194" spans="1:12" s="17" customFormat="1" ht="11.25" hidden="1" outlineLevel="1">
      <c r="A194" s="287"/>
      <c r="B194" s="17" t="s">
        <v>2724</v>
      </c>
      <c r="D194" s="17" t="s">
        <v>2662</v>
      </c>
      <c r="E194" s="105">
        <v>600</v>
      </c>
      <c r="H194" s="287"/>
    </row>
    <row r="195" spans="1:12" s="17" customFormat="1" ht="11.25" hidden="1" outlineLevel="1">
      <c r="A195" s="287"/>
      <c r="B195" s="17" t="s">
        <v>2725</v>
      </c>
      <c r="D195" s="17" t="s">
        <v>3427</v>
      </c>
      <c r="E195" s="105">
        <v>1000</v>
      </c>
      <c r="H195" s="287"/>
    </row>
    <row r="196" spans="1:12" s="17" customFormat="1" ht="11.25" hidden="1" outlineLevel="1">
      <c r="A196" s="287"/>
      <c r="D196" s="17" t="s">
        <v>3426</v>
      </c>
      <c r="E196" s="105">
        <v>300</v>
      </c>
      <c r="H196" s="287"/>
    </row>
    <row r="197" spans="1:12" s="17" customFormat="1" ht="11.25" hidden="1" outlineLevel="1">
      <c r="A197" s="287"/>
      <c r="D197" s="17" t="s">
        <v>2600</v>
      </c>
      <c r="E197" s="105">
        <v>300</v>
      </c>
      <c r="H197" s="287"/>
    </row>
    <row r="198" spans="1:12" s="17" customFormat="1" ht="11.25" hidden="1" outlineLevel="1">
      <c r="A198" s="287"/>
      <c r="D198" s="17" t="s">
        <v>3150</v>
      </c>
      <c r="E198" s="17" t="s">
        <v>3352</v>
      </c>
      <c r="H198" s="287"/>
    </row>
    <row r="199" spans="1:12" s="17" customFormat="1" ht="11.25" hidden="1" outlineLevel="1">
      <c r="A199" s="287"/>
      <c r="D199" s="17" t="s">
        <v>2675</v>
      </c>
      <c r="E199" s="17" t="s">
        <v>3353</v>
      </c>
      <c r="H199" s="287"/>
    </row>
    <row r="200" spans="1:12" s="17" customFormat="1" ht="11.25" hidden="1" outlineLevel="1">
      <c r="A200" s="287"/>
      <c r="D200" s="17" t="s">
        <v>3349</v>
      </c>
      <c r="E200" s="17" t="s">
        <v>3351</v>
      </c>
      <c r="H200" s="287"/>
    </row>
    <row r="201" spans="1:12" s="17" customFormat="1" ht="11.25" hidden="1" outlineLevel="1">
      <c r="A201" s="287"/>
      <c r="D201" s="17" t="s">
        <v>3412</v>
      </c>
      <c r="E201" s="17" t="s">
        <v>3428</v>
      </c>
      <c r="H201" s="287"/>
    </row>
    <row r="202" spans="1:12" s="17" customFormat="1" ht="11.25" hidden="1" outlineLevel="1">
      <c r="A202" s="287"/>
      <c r="H202" s="287"/>
    </row>
    <row r="203" spans="1:12" collapsed="1">
      <c r="A203" s="270">
        <v>13</v>
      </c>
      <c r="B203" s="190" t="s">
        <v>2452</v>
      </c>
      <c r="C203" s="190"/>
      <c r="D203" s="17" t="s">
        <v>3412</v>
      </c>
      <c r="E203" s="272">
        <v>6000</v>
      </c>
      <c r="G203" s="17" t="s">
        <v>36</v>
      </c>
      <c r="H203" s="277" t="s">
        <v>3238</v>
      </c>
    </row>
    <row r="204" spans="1:12" s="17" customFormat="1" ht="11.25" hidden="1" outlineLevel="1">
      <c r="A204" s="287"/>
      <c r="B204" s="17" t="s">
        <v>2543</v>
      </c>
      <c r="F204" s="17" t="s">
        <v>3731</v>
      </c>
      <c r="G204" s="17" t="s">
        <v>3156</v>
      </c>
      <c r="H204" s="105" t="s">
        <v>2782</v>
      </c>
      <c r="I204" s="105" t="s">
        <v>2776</v>
      </c>
    </row>
    <row r="205" spans="1:12" s="17" customFormat="1" ht="11.25" hidden="1" outlineLevel="1">
      <c r="A205" s="287"/>
      <c r="B205" s="17" t="s">
        <v>2544</v>
      </c>
      <c r="D205" s="17" t="s">
        <v>2675</v>
      </c>
      <c r="E205" s="17" t="s">
        <v>3353</v>
      </c>
      <c r="F205" s="17" t="s">
        <v>3730</v>
      </c>
      <c r="G205" s="17" t="s">
        <v>2798</v>
      </c>
      <c r="H205" s="17" t="s">
        <v>2788</v>
      </c>
      <c r="I205" s="105" t="s">
        <v>2780</v>
      </c>
    </row>
    <row r="206" spans="1:12" s="17" customFormat="1" ht="11.25" hidden="1" outlineLevel="1">
      <c r="A206" s="287"/>
      <c r="D206" s="17" t="s">
        <v>3349</v>
      </c>
      <c r="E206" s="17" t="s">
        <v>3351</v>
      </c>
      <c r="F206" s="17" t="s">
        <v>3155</v>
      </c>
      <c r="G206" s="105" t="s">
        <v>2777</v>
      </c>
      <c r="H206" s="17" t="s">
        <v>2786</v>
      </c>
      <c r="I206" s="17" t="s">
        <v>2784</v>
      </c>
    </row>
    <row r="207" spans="1:12" s="17" customFormat="1" ht="11.25" hidden="1" outlineLevel="1">
      <c r="A207" s="287"/>
      <c r="D207" s="17" t="s">
        <v>3412</v>
      </c>
      <c r="E207" s="17" t="s">
        <v>3428</v>
      </c>
    </row>
    <row r="208" spans="1:12" s="17" customFormat="1" ht="11.25" hidden="1" outlineLevel="1">
      <c r="A208" s="287"/>
      <c r="E208" s="17" t="s">
        <v>3725</v>
      </c>
      <c r="F208" s="17" t="s">
        <v>3718</v>
      </c>
      <c r="I208" s="105" t="s">
        <v>3726</v>
      </c>
      <c r="L208" s="17" t="s">
        <v>173</v>
      </c>
    </row>
    <row r="209" spans="1:33" s="17" customFormat="1" ht="11.25" hidden="1" outlineLevel="1">
      <c r="A209" s="287"/>
      <c r="E209" s="17" t="s">
        <v>2792</v>
      </c>
      <c r="F209" s="140" t="s">
        <v>3589</v>
      </c>
      <c r="G209" s="289" t="s">
        <v>3590</v>
      </c>
      <c r="H209" s="140"/>
      <c r="I209" s="140" t="s">
        <v>3591</v>
      </c>
      <c r="J209" s="140"/>
      <c r="K209" s="140"/>
      <c r="L209" s="140" t="s">
        <v>173</v>
      </c>
    </row>
    <row r="210" spans="1:33" s="17" customFormat="1" ht="11.25" hidden="1" customHeight="1" outlineLevel="1">
      <c r="A210" s="287"/>
      <c r="E210" s="17" t="s">
        <v>766</v>
      </c>
      <c r="G210" s="206" t="s">
        <v>2791</v>
      </c>
      <c r="H210" s="17" t="s">
        <v>3740</v>
      </c>
      <c r="I210" s="17" t="s">
        <v>3741</v>
      </c>
      <c r="J210"/>
      <c r="K210" s="17" t="s">
        <v>806</v>
      </c>
      <c r="L210" s="17" t="s">
        <v>106</v>
      </c>
    </row>
    <row r="211" spans="1:33" s="17" customFormat="1" ht="11.25" hidden="1" customHeight="1" outlineLevel="1">
      <c r="A211" s="287"/>
      <c r="E211" s="17" t="s">
        <v>766</v>
      </c>
      <c r="F211" s="17" t="s">
        <v>3739</v>
      </c>
      <c r="G211" s="206" t="s">
        <v>2783</v>
      </c>
      <c r="H211"/>
      <c r="I211"/>
      <c r="J211"/>
      <c r="K211"/>
      <c r="L211"/>
    </row>
    <row r="212" spans="1:33" s="17" customFormat="1" ht="11.25" hidden="1" outlineLevel="1">
      <c r="A212" s="287"/>
      <c r="E212" s="17" t="s">
        <v>766</v>
      </c>
      <c r="F212" s="140" t="s">
        <v>856</v>
      </c>
      <c r="G212" s="289" t="s">
        <v>857</v>
      </c>
      <c r="H212" s="140"/>
      <c r="I212" s="140"/>
      <c r="J212" s="140"/>
      <c r="K212" s="140" t="s">
        <v>806</v>
      </c>
      <c r="L212" s="140" t="s">
        <v>106</v>
      </c>
    </row>
    <row r="213" spans="1:33" s="17" customFormat="1" ht="11.25" hidden="1" outlineLevel="1">
      <c r="A213" s="287"/>
      <c r="E213" s="17" t="s">
        <v>3728</v>
      </c>
      <c r="F213" s="140" t="s">
        <v>879</v>
      </c>
      <c r="G213" s="305" t="s">
        <v>878</v>
      </c>
      <c r="H213" s="140"/>
      <c r="I213" s="140"/>
      <c r="J213" s="140"/>
      <c r="K213" s="140"/>
      <c r="L213" s="140" t="s">
        <v>106</v>
      </c>
    </row>
    <row r="214" spans="1:33" s="17" customFormat="1" ht="11.25" hidden="1" outlineLevel="1">
      <c r="A214" s="287"/>
      <c r="E214" s="17" t="s">
        <v>3729</v>
      </c>
      <c r="F214" s="140" t="s">
        <v>587</v>
      </c>
      <c r="G214" s="289" t="s">
        <v>3520</v>
      </c>
      <c r="H214" s="140" t="s">
        <v>35</v>
      </c>
      <c r="I214" s="140" t="s">
        <v>588</v>
      </c>
      <c r="J214" s="140" t="s">
        <v>583</v>
      </c>
      <c r="K214" s="140" t="s">
        <v>237</v>
      </c>
      <c r="L214" s="140" t="s">
        <v>106</v>
      </c>
    </row>
    <row r="215" spans="1:33" s="17" customFormat="1" ht="11.25" hidden="1" outlineLevel="1">
      <c r="A215" s="287"/>
      <c r="H215" s="278"/>
    </row>
    <row r="216" spans="1:33" collapsed="1">
      <c r="A216" s="270">
        <v>14</v>
      </c>
      <c r="B216" s="190" t="s">
        <v>2447</v>
      </c>
      <c r="C216" s="190"/>
      <c r="D216" s="17" t="s">
        <v>3412</v>
      </c>
      <c r="E216" s="272">
        <f>SUM(E217:E352)</f>
        <v>32400</v>
      </c>
      <c r="F216" s="15" t="s">
        <v>2447</v>
      </c>
      <c r="G216" s="17" t="s">
        <v>2801</v>
      </c>
      <c r="H216" s="277" t="s">
        <v>3238</v>
      </c>
      <c r="I216" s="206" t="s">
        <v>3647</v>
      </c>
    </row>
    <row r="217" spans="1:33" ht="11.25" hidden="1" customHeight="1" outlineLevel="1">
      <c r="B217" s="15" t="s">
        <v>2510</v>
      </c>
      <c r="C217" s="17"/>
      <c r="D217" s="17" t="s">
        <v>3364</v>
      </c>
      <c r="E217" s="105">
        <v>600</v>
      </c>
      <c r="F217" s="76" t="s">
        <v>3431</v>
      </c>
      <c r="G217" s="76" t="s">
        <v>3367</v>
      </c>
      <c r="H217" s="281"/>
      <c r="K217" s="284" t="s">
        <v>3368</v>
      </c>
      <c r="L217" s="17" t="s">
        <v>106</v>
      </c>
      <c r="M217" s="17" t="s">
        <v>921</v>
      </c>
      <c r="AC217" s="120"/>
      <c r="AD217" s="120"/>
      <c r="AE217" s="120"/>
      <c r="AF217" s="16"/>
      <c r="AG217" s="16"/>
    </row>
    <row r="218" spans="1:33" ht="11.25" hidden="1" customHeight="1" outlineLevel="1">
      <c r="B218" s="17" t="s">
        <v>2726</v>
      </c>
      <c r="C218" s="17"/>
      <c r="E218" s="105"/>
      <c r="F218" s="76"/>
      <c r="G218" s="120" t="s">
        <v>3265</v>
      </c>
      <c r="H218" s="281"/>
      <c r="K218" s="120" t="s">
        <v>3264</v>
      </c>
      <c r="L218" s="17"/>
      <c r="M218" s="17"/>
      <c r="O218" s="120"/>
      <c r="P218" s="120"/>
      <c r="AC218" s="120"/>
      <c r="AD218" s="120"/>
      <c r="AE218" s="120"/>
      <c r="AF218" s="16"/>
      <c r="AG218" s="16"/>
    </row>
    <row r="219" spans="1:33" ht="11.25" hidden="1" customHeight="1" outlineLevel="1">
      <c r="B219" s="17" t="s">
        <v>2727</v>
      </c>
      <c r="C219" s="17"/>
      <c r="D219" s="17" t="s">
        <v>3364</v>
      </c>
      <c r="E219" s="105">
        <v>600</v>
      </c>
      <c r="F219" s="17" t="s">
        <v>3291</v>
      </c>
      <c r="G219" s="281" t="s">
        <v>3292</v>
      </c>
      <c r="H219" s="17"/>
      <c r="I219" s="277"/>
      <c r="K219" s="17" t="s">
        <v>378</v>
      </c>
      <c r="L219" s="17" t="s">
        <v>106</v>
      </c>
      <c r="M219" s="17" t="s">
        <v>921</v>
      </c>
      <c r="N219" s="120"/>
      <c r="P219" s="16"/>
      <c r="T219" s="17"/>
      <c r="U219" s="16"/>
      <c r="V219" s="16"/>
      <c r="W219" s="16"/>
      <c r="X219" s="16"/>
      <c r="Y219" s="16"/>
      <c r="Z219" s="16"/>
      <c r="AA219" s="16"/>
      <c r="AC219" s="120"/>
      <c r="AD219" s="120"/>
      <c r="AE219" s="120"/>
      <c r="AF219" s="16"/>
      <c r="AG219" s="16"/>
    </row>
    <row r="220" spans="1:33" ht="11.25" hidden="1" customHeight="1" outlineLevel="1">
      <c r="B220" s="17" t="s">
        <v>2734</v>
      </c>
      <c r="C220" s="17"/>
      <c r="G220" s="120" t="s">
        <v>3293</v>
      </c>
      <c r="H220" s="17"/>
      <c r="I220" s="277"/>
      <c r="K220" s="297" t="s">
        <v>3369</v>
      </c>
      <c r="L220" s="17"/>
      <c r="M220" s="17"/>
      <c r="P220" s="16"/>
      <c r="T220" s="17"/>
      <c r="U220" s="16"/>
      <c r="V220" s="16"/>
      <c r="W220" s="16"/>
      <c r="X220" s="16"/>
      <c r="Y220" s="16"/>
      <c r="Z220" s="16"/>
      <c r="AA220" s="16"/>
      <c r="AC220" s="120"/>
      <c r="AD220" s="120"/>
      <c r="AE220" s="120"/>
      <c r="AF220" s="16"/>
      <c r="AG220" s="16"/>
    </row>
    <row r="221" spans="1:33" ht="11.25" hidden="1" customHeight="1" outlineLevel="1">
      <c r="B221" s="17" t="s">
        <v>2735</v>
      </c>
      <c r="C221" s="17"/>
      <c r="F221" s="76" t="s">
        <v>3294</v>
      </c>
      <c r="G221" s="281" t="s">
        <v>3295</v>
      </c>
      <c r="I221" s="277"/>
      <c r="K221" s="297"/>
      <c r="L221" s="17" t="s">
        <v>106</v>
      </c>
      <c r="M221" s="17" t="s">
        <v>921</v>
      </c>
      <c r="P221" s="16"/>
      <c r="T221" s="17"/>
      <c r="U221" s="16"/>
      <c r="V221" s="16"/>
      <c r="W221" s="16"/>
      <c r="X221" s="16"/>
      <c r="Y221" s="16"/>
      <c r="Z221" s="16"/>
      <c r="AA221" s="16"/>
      <c r="AC221" s="120"/>
      <c r="AD221" s="120"/>
      <c r="AE221" s="120"/>
      <c r="AF221" s="16"/>
      <c r="AG221" s="16"/>
    </row>
    <row r="222" spans="1:33" ht="11.25" hidden="1" customHeight="1" outlineLevel="1">
      <c r="B222" s="17" t="s">
        <v>2736</v>
      </c>
      <c r="C222" s="17"/>
      <c r="F222" s="76" t="s">
        <v>3270</v>
      </c>
      <c r="G222" s="120" t="s">
        <v>3271</v>
      </c>
      <c r="I222" s="277"/>
      <c r="K222" s="297"/>
      <c r="L222" s="17"/>
      <c r="M222" s="17"/>
      <c r="P222" s="16"/>
      <c r="T222" s="17"/>
      <c r="U222" s="16"/>
      <c r="V222" s="16"/>
      <c r="W222" s="16"/>
      <c r="X222" s="16"/>
      <c r="Y222" s="16"/>
      <c r="Z222" s="16"/>
      <c r="AA222" s="16"/>
      <c r="AC222" s="120"/>
      <c r="AD222" s="120"/>
      <c r="AE222" s="120"/>
      <c r="AF222" s="16"/>
      <c r="AG222" s="16"/>
    </row>
    <row r="223" spans="1:33" ht="11.25" hidden="1" customHeight="1" outlineLevel="1">
      <c r="B223" s="17" t="s">
        <v>2728</v>
      </c>
      <c r="C223" s="17"/>
      <c r="E223" s="16"/>
      <c r="F223" s="120" t="s">
        <v>3254</v>
      </c>
      <c r="G223" s="120" t="s">
        <v>3256</v>
      </c>
      <c r="I223" s="17"/>
      <c r="J223" s="16"/>
      <c r="K223" s="120" t="s">
        <v>3255</v>
      </c>
      <c r="L223" s="17" t="s">
        <v>106</v>
      </c>
      <c r="M223" s="16"/>
      <c r="N223" s="16"/>
      <c r="O223" s="16"/>
      <c r="P223" s="16"/>
      <c r="R223" s="120"/>
      <c r="S223" s="120"/>
      <c r="T223" s="17"/>
      <c r="U223" s="16"/>
      <c r="V223" s="16"/>
      <c r="W223" s="16"/>
      <c r="X223" s="16"/>
      <c r="Y223" s="16"/>
      <c r="Z223" s="16"/>
      <c r="AA223" s="16"/>
      <c r="AB223" s="120"/>
      <c r="AC223" s="120"/>
      <c r="AD223" s="120"/>
      <c r="AE223" s="120"/>
      <c r="AF223" s="16"/>
      <c r="AG223" s="16"/>
    </row>
    <row r="224" spans="1:33" ht="11.25" hidden="1" customHeight="1" outlineLevel="1">
      <c r="B224" s="17" t="s">
        <v>2729</v>
      </c>
      <c r="C224" s="17"/>
      <c r="E224" s="16"/>
      <c r="F224" s="76" t="s">
        <v>3257</v>
      </c>
      <c r="G224" s="120" t="s">
        <v>3258</v>
      </c>
      <c r="I224" s="17"/>
      <c r="J224" s="16"/>
      <c r="K224" s="120" t="s">
        <v>3255</v>
      </c>
      <c r="L224" s="17" t="s">
        <v>106</v>
      </c>
      <c r="M224" s="16"/>
      <c r="N224" s="16"/>
      <c r="O224" s="16"/>
      <c r="P224" s="16"/>
      <c r="R224" s="120"/>
      <c r="S224" s="120"/>
      <c r="T224" s="17"/>
      <c r="U224" s="16"/>
      <c r="V224" s="16"/>
      <c r="W224" s="16"/>
      <c r="X224" s="16"/>
      <c r="Y224" s="16"/>
      <c r="Z224" s="16"/>
      <c r="AA224" s="16"/>
      <c r="AB224" s="120"/>
      <c r="AC224" s="120"/>
      <c r="AD224" s="120"/>
      <c r="AE224" s="120"/>
      <c r="AF224" s="16"/>
      <c r="AG224" s="16"/>
    </row>
    <row r="225" spans="2:33" ht="11.25" hidden="1" customHeight="1" outlineLevel="1">
      <c r="B225" s="17" t="s">
        <v>2737</v>
      </c>
      <c r="C225" s="17"/>
      <c r="E225" s="16"/>
      <c r="F225" s="76" t="s">
        <v>3259</v>
      </c>
      <c r="G225" s="120" t="s">
        <v>3366</v>
      </c>
      <c r="I225" s="17"/>
      <c r="J225" s="76"/>
      <c r="K225" s="16"/>
      <c r="L225" s="17" t="s">
        <v>106</v>
      </c>
      <c r="M225" s="16"/>
      <c r="N225" s="16"/>
      <c r="O225" s="16"/>
      <c r="P225" s="16"/>
      <c r="Q225" s="120"/>
      <c r="R225" s="120"/>
      <c r="S225" s="120"/>
      <c r="T225" s="17"/>
      <c r="U225" s="16"/>
      <c r="V225" s="16"/>
      <c r="W225" s="16"/>
      <c r="X225" s="16"/>
      <c r="Y225" s="16"/>
      <c r="Z225" s="16"/>
      <c r="AA225" s="16"/>
      <c r="AB225" s="120"/>
      <c r="AC225" s="120"/>
      <c r="AD225" s="120"/>
      <c r="AE225" s="120"/>
      <c r="AF225" s="16"/>
      <c r="AG225" s="16"/>
    </row>
    <row r="226" spans="2:33" ht="11.25" hidden="1" customHeight="1" outlineLevel="1">
      <c r="B226" s="17" t="s">
        <v>2738</v>
      </c>
      <c r="C226" s="17"/>
      <c r="E226" s="291"/>
      <c r="F226" s="281" t="s">
        <v>3260</v>
      </c>
      <c r="G226" s="120" t="s">
        <v>3261</v>
      </c>
      <c r="I226" s="17"/>
      <c r="J226" s="291"/>
      <c r="K226" s="291"/>
      <c r="L226" s="17" t="s">
        <v>106</v>
      </c>
      <c r="M226" s="17" t="s">
        <v>921</v>
      </c>
      <c r="N226" s="291"/>
      <c r="O226" s="291"/>
      <c r="AB226" s="120"/>
      <c r="AC226" s="120"/>
      <c r="AD226" s="120"/>
      <c r="AE226" s="120"/>
      <c r="AF226" s="16"/>
      <c r="AG226" s="16"/>
    </row>
    <row r="227" spans="2:33" ht="11.25" hidden="1" customHeight="1" outlineLevel="1">
      <c r="B227" s="17" t="s">
        <v>2739</v>
      </c>
      <c r="C227" s="17"/>
      <c r="E227" s="291"/>
      <c r="F227" s="76" t="s">
        <v>3307</v>
      </c>
      <c r="G227" s="120" t="s">
        <v>3308</v>
      </c>
      <c r="I227" s="17"/>
      <c r="J227" s="16"/>
      <c r="K227" s="76" t="s">
        <v>122</v>
      </c>
      <c r="L227" s="17" t="s">
        <v>106</v>
      </c>
      <c r="M227" s="16"/>
      <c r="N227" s="16"/>
      <c r="O227" s="120"/>
      <c r="AB227" s="120"/>
      <c r="AC227" s="120"/>
      <c r="AD227" s="120"/>
      <c r="AE227" s="120"/>
      <c r="AF227" s="16"/>
      <c r="AG227" s="16"/>
    </row>
    <row r="228" spans="2:33" ht="11.25" hidden="1" customHeight="1" outlineLevel="1">
      <c r="B228" s="17" t="s">
        <v>2740</v>
      </c>
      <c r="C228" s="17"/>
      <c r="E228" s="291"/>
      <c r="F228" s="76" t="s">
        <v>3262</v>
      </c>
      <c r="G228" s="120" t="s">
        <v>3263</v>
      </c>
      <c r="I228" s="17"/>
      <c r="J228" s="291"/>
      <c r="K228" s="291"/>
      <c r="L228" s="17" t="s">
        <v>106</v>
      </c>
      <c r="M228" s="17" t="s">
        <v>3188</v>
      </c>
      <c r="N228" s="291"/>
      <c r="O228" s="291"/>
      <c r="AC228" s="120"/>
      <c r="AD228" s="120"/>
      <c r="AE228" s="120"/>
      <c r="AF228" s="16"/>
      <c r="AG228" s="16"/>
    </row>
    <row r="229" spans="2:33" ht="11.25" hidden="1" customHeight="1" outlineLevel="1">
      <c r="B229" s="17" t="s">
        <v>3154</v>
      </c>
      <c r="C229" s="17"/>
      <c r="E229" s="291"/>
      <c r="F229" s="76" t="s">
        <v>3274</v>
      </c>
      <c r="G229" s="120" t="s">
        <v>3275</v>
      </c>
      <c r="I229" s="17"/>
      <c r="J229" s="291"/>
      <c r="K229" s="291"/>
      <c r="L229" s="17"/>
      <c r="M229" s="17"/>
      <c r="N229" s="291"/>
      <c r="O229" s="291"/>
      <c r="AC229" s="120"/>
      <c r="AD229" s="120"/>
      <c r="AE229" s="120"/>
      <c r="AF229" s="16"/>
      <c r="AG229" s="16"/>
    </row>
    <row r="230" spans="2:33" ht="11.25" hidden="1" customHeight="1" outlineLevel="1">
      <c r="B230" s="17" t="s">
        <v>2741</v>
      </c>
      <c r="C230" s="17"/>
      <c r="E230" s="291"/>
      <c r="F230" s="76" t="s">
        <v>3309</v>
      </c>
      <c r="G230" s="120" t="s">
        <v>3310</v>
      </c>
      <c r="I230" s="17"/>
      <c r="J230" s="16"/>
      <c r="K230" s="16"/>
      <c r="L230" s="17"/>
      <c r="M230" s="17"/>
      <c r="N230" s="291"/>
      <c r="O230" s="291"/>
      <c r="AC230" s="120"/>
      <c r="AD230" s="120"/>
      <c r="AE230" s="120"/>
      <c r="AF230" s="16"/>
      <c r="AG230" s="16"/>
    </row>
    <row r="231" spans="2:33" ht="11.25" hidden="1" customHeight="1" outlineLevel="1">
      <c r="B231" s="17" t="s">
        <v>2742</v>
      </c>
      <c r="C231" s="14"/>
      <c r="E231" s="291"/>
      <c r="F231" s="76" t="s">
        <v>3311</v>
      </c>
      <c r="G231" s="120" t="s">
        <v>3312</v>
      </c>
      <c r="I231" s="17"/>
      <c r="J231" s="16"/>
      <c r="K231" s="16"/>
      <c r="L231" s="17"/>
      <c r="M231" s="17"/>
      <c r="N231" s="291"/>
      <c r="O231" s="291"/>
      <c r="AC231" s="120"/>
      <c r="AD231" s="120"/>
      <c r="AE231" s="120"/>
      <c r="AF231" s="16"/>
      <c r="AG231" s="16"/>
    </row>
    <row r="232" spans="2:33" ht="11.25" hidden="1" customHeight="1" outlineLevel="1">
      <c r="E232" s="291"/>
      <c r="F232" s="76" t="s">
        <v>3313</v>
      </c>
      <c r="G232" s="76"/>
      <c r="H232" s="120"/>
      <c r="I232" s="17"/>
      <c r="J232" s="16"/>
      <c r="K232" s="16"/>
      <c r="L232" s="17"/>
      <c r="M232" s="17"/>
      <c r="N232" s="291"/>
      <c r="O232" s="291"/>
      <c r="AC232" s="120"/>
      <c r="AD232" s="120"/>
      <c r="AE232" s="120"/>
      <c r="AF232" s="16"/>
      <c r="AG232" s="16"/>
    </row>
    <row r="233" spans="2:33" ht="11.25" hidden="1" customHeight="1" outlineLevel="1">
      <c r="B233" s="17"/>
      <c r="C233" s="14"/>
      <c r="E233" s="291"/>
      <c r="F233" s="76" t="s">
        <v>3276</v>
      </c>
      <c r="G233" s="120" t="s">
        <v>3277</v>
      </c>
      <c r="I233" s="17"/>
      <c r="J233" s="16"/>
      <c r="K233" s="16"/>
      <c r="L233" s="17"/>
      <c r="M233" s="17"/>
      <c r="N233" s="291"/>
      <c r="O233" s="291"/>
      <c r="AC233" s="120"/>
      <c r="AD233" s="120"/>
      <c r="AE233" s="120"/>
      <c r="AF233" s="16"/>
      <c r="AG233" s="16"/>
    </row>
    <row r="234" spans="2:33" ht="11.25" hidden="1" customHeight="1" outlineLevel="1">
      <c r="E234" s="291"/>
      <c r="F234" s="76" t="s">
        <v>3323</v>
      </c>
      <c r="G234" s="120" t="s">
        <v>3324</v>
      </c>
      <c r="I234" s="17"/>
      <c r="J234" s="291"/>
      <c r="K234" s="291"/>
      <c r="L234" s="17"/>
      <c r="M234" s="17"/>
      <c r="N234" s="291"/>
      <c r="O234" s="291"/>
      <c r="AC234" s="120"/>
      <c r="AD234" s="120"/>
      <c r="AE234" s="120"/>
      <c r="AF234" s="16"/>
      <c r="AG234" s="16"/>
    </row>
    <row r="235" spans="2:33" ht="11.25" hidden="1" customHeight="1" outlineLevel="1">
      <c r="D235" s="17" t="s">
        <v>3364</v>
      </c>
      <c r="E235" s="105">
        <v>600</v>
      </c>
      <c r="F235" s="17" t="s">
        <v>2629</v>
      </c>
      <c r="G235" s="17" t="s">
        <v>2827</v>
      </c>
      <c r="H235" s="17"/>
      <c r="I235" s="277"/>
      <c r="K235" s="120" t="s">
        <v>3249</v>
      </c>
      <c r="L235" s="17" t="s">
        <v>106</v>
      </c>
      <c r="M235" s="17" t="s">
        <v>921</v>
      </c>
      <c r="AD235" s="120"/>
      <c r="AE235" s="120"/>
      <c r="AF235" s="16"/>
      <c r="AG235" s="16"/>
    </row>
    <row r="236" spans="2:33" ht="11.25" hidden="1" customHeight="1" outlineLevel="1">
      <c r="G236" s="120" t="s">
        <v>3243</v>
      </c>
      <c r="AD236" s="120"/>
      <c r="AE236" s="120"/>
      <c r="AF236" s="16"/>
      <c r="AG236" s="16"/>
    </row>
    <row r="237" spans="2:33" ht="11.25" hidden="1" customHeight="1" outlineLevel="1">
      <c r="F237" s="17" t="s">
        <v>2757</v>
      </c>
      <c r="G237" s="17" t="s">
        <v>2828</v>
      </c>
      <c r="H237" s="17"/>
      <c r="I237" s="277"/>
      <c r="K237" s="120" t="s">
        <v>3250</v>
      </c>
      <c r="L237" s="17" t="s">
        <v>106</v>
      </c>
      <c r="M237" s="17" t="s">
        <v>921</v>
      </c>
      <c r="AD237" s="120"/>
      <c r="AE237" s="120"/>
      <c r="AF237" s="16"/>
      <c r="AG237" s="16"/>
    </row>
    <row r="238" spans="2:33" ht="11.25" hidden="1" customHeight="1" outlineLevel="1">
      <c r="F238" s="76"/>
      <c r="G238" s="120" t="s">
        <v>3375</v>
      </c>
      <c r="H238" s="16"/>
      <c r="I238" s="16"/>
      <c r="L238" s="120"/>
      <c r="M238" s="76"/>
      <c r="AD238" s="120"/>
      <c r="AE238" s="120"/>
      <c r="AF238" s="16"/>
      <c r="AG238" s="16"/>
    </row>
    <row r="239" spans="2:33" ht="11.25" hidden="1" customHeight="1" outlineLevel="1">
      <c r="F239" s="76" t="s">
        <v>3374</v>
      </c>
      <c r="G239" s="16"/>
      <c r="H239" s="16"/>
      <c r="I239" s="16"/>
      <c r="K239" s="120" t="s">
        <v>3250</v>
      </c>
      <c r="L239" s="120" t="s">
        <v>106</v>
      </c>
      <c r="M239" s="76" t="s">
        <v>921</v>
      </c>
      <c r="AD239" s="120"/>
      <c r="AE239" s="120"/>
      <c r="AF239" s="16"/>
      <c r="AG239" s="16"/>
    </row>
    <row r="240" spans="2:33" ht="11.25" hidden="1" customHeight="1" outlineLevel="1">
      <c r="F240" s="17" t="s">
        <v>3233</v>
      </c>
      <c r="H240" s="16"/>
      <c r="I240" s="16"/>
      <c r="K240" s="120"/>
      <c r="L240" s="120" t="s">
        <v>106</v>
      </c>
      <c r="M240" s="76" t="s">
        <v>921</v>
      </c>
      <c r="AD240" s="120"/>
      <c r="AE240" s="120"/>
      <c r="AF240" s="16"/>
      <c r="AG240" s="16"/>
    </row>
    <row r="241" spans="4:33" ht="11.25" hidden="1" customHeight="1" outlineLevel="1">
      <c r="D241" s="17" t="s">
        <v>3362</v>
      </c>
      <c r="E241" s="105">
        <v>1200</v>
      </c>
      <c r="F241" s="17" t="s">
        <v>2631</v>
      </c>
      <c r="G241" s="17" t="s">
        <v>2826</v>
      </c>
      <c r="H241" s="17"/>
      <c r="I241" s="277"/>
      <c r="L241" s="17" t="s">
        <v>106</v>
      </c>
      <c r="M241" s="17" t="s">
        <v>921</v>
      </c>
      <c r="AD241" s="120"/>
      <c r="AE241" s="120"/>
      <c r="AF241" s="16"/>
      <c r="AG241" s="16"/>
    </row>
    <row r="242" spans="4:33" ht="11.25" hidden="1" customHeight="1" outlineLevel="1">
      <c r="D242" s="17" t="s">
        <v>3363</v>
      </c>
      <c r="E242" s="105">
        <v>900</v>
      </c>
      <c r="F242" s="17" t="s">
        <v>2758</v>
      </c>
      <c r="G242" s="17" t="s">
        <v>3411</v>
      </c>
      <c r="H242" s="17"/>
      <c r="I242" s="277"/>
      <c r="K242" s="120" t="s">
        <v>171</v>
      </c>
      <c r="L242" s="120" t="s">
        <v>106</v>
      </c>
      <c r="M242" s="76" t="s">
        <v>921</v>
      </c>
      <c r="AE242" s="120"/>
      <c r="AF242" s="16"/>
    </row>
    <row r="243" spans="4:33" ht="11.25" hidden="1" customHeight="1" outlineLevel="1">
      <c r="E243" s="105"/>
      <c r="F243" s="76" t="s">
        <v>3304</v>
      </c>
      <c r="I243" s="17"/>
      <c r="J243" s="16"/>
      <c r="K243" s="120" t="s">
        <v>122</v>
      </c>
      <c r="L243" s="17" t="s">
        <v>106</v>
      </c>
      <c r="M243" s="16"/>
      <c r="AE243" s="120"/>
      <c r="AF243" s="16"/>
    </row>
    <row r="244" spans="4:33" ht="11.25" hidden="1" customHeight="1" outlineLevel="1">
      <c r="E244" s="105"/>
      <c r="F244" s="76" t="s">
        <v>3305</v>
      </c>
      <c r="G244" s="17" t="s">
        <v>3306</v>
      </c>
      <c r="I244" s="17"/>
      <c r="J244" s="16"/>
      <c r="K244" s="120" t="s">
        <v>3373</v>
      </c>
      <c r="L244" s="17" t="s">
        <v>106</v>
      </c>
      <c r="M244" s="16"/>
      <c r="AE244" s="120"/>
      <c r="AF244" s="16"/>
    </row>
    <row r="245" spans="4:33" ht="11.25" hidden="1" customHeight="1" outlineLevel="1">
      <c r="E245" s="105"/>
      <c r="F245" s="76" t="s">
        <v>3302</v>
      </c>
      <c r="G245" s="281" t="s">
        <v>3303</v>
      </c>
      <c r="I245" s="17"/>
      <c r="J245" s="16"/>
      <c r="K245" s="120"/>
      <c r="L245" s="16"/>
      <c r="M245" s="17" t="s">
        <v>921</v>
      </c>
      <c r="AE245" s="120"/>
      <c r="AF245" s="16"/>
    </row>
    <row r="246" spans="4:33" ht="11.25" hidden="1" customHeight="1" outlineLevel="1">
      <c r="E246" s="105"/>
      <c r="F246" s="76" t="s">
        <v>3317</v>
      </c>
      <c r="G246" s="281" t="s">
        <v>3318</v>
      </c>
      <c r="I246" s="17"/>
      <c r="J246" s="16"/>
      <c r="AE246" s="120"/>
      <c r="AF246" s="16"/>
    </row>
    <row r="247" spans="4:33" ht="11.25" hidden="1" customHeight="1" outlineLevel="1">
      <c r="E247" s="105"/>
      <c r="F247" s="296" t="s">
        <v>3319</v>
      </c>
      <c r="G247" s="281" t="s">
        <v>3320</v>
      </c>
      <c r="I247" s="17"/>
      <c r="J247" s="16"/>
      <c r="K247" s="120"/>
      <c r="L247" s="16"/>
      <c r="M247" s="16"/>
      <c r="AE247" s="120"/>
      <c r="AF247" s="16"/>
    </row>
    <row r="248" spans="4:33" ht="11.25" hidden="1" customHeight="1" outlineLevel="1">
      <c r="E248" s="105"/>
      <c r="F248" s="76" t="s">
        <v>3321</v>
      </c>
      <c r="G248" s="281" t="s">
        <v>3322</v>
      </c>
      <c r="I248" s="17"/>
      <c r="J248" s="16"/>
      <c r="K248" s="120" t="s">
        <v>3264</v>
      </c>
      <c r="L248" s="16"/>
      <c r="M248" s="16"/>
      <c r="AE248" s="120"/>
      <c r="AF248" s="16"/>
    </row>
    <row r="249" spans="4:33" ht="11.25" hidden="1" customHeight="1" outlineLevel="1">
      <c r="E249" s="105"/>
      <c r="F249" s="76" t="s">
        <v>3376</v>
      </c>
      <c r="G249" s="120" t="s">
        <v>3377</v>
      </c>
      <c r="H249" s="16"/>
      <c r="I249" s="16"/>
      <c r="K249" s="120"/>
      <c r="L249" s="120" t="s">
        <v>106</v>
      </c>
      <c r="M249" s="76"/>
      <c r="AE249" s="120"/>
      <c r="AF249" s="16"/>
    </row>
    <row r="250" spans="4:33" ht="11.25" hidden="1" customHeight="1" outlineLevel="1">
      <c r="E250" s="105"/>
      <c r="F250" s="76" t="s">
        <v>3278</v>
      </c>
      <c r="G250" s="120" t="s">
        <v>3279</v>
      </c>
      <c r="I250" s="17"/>
      <c r="J250" s="16"/>
      <c r="K250" s="16"/>
      <c r="L250" s="16"/>
      <c r="M250" s="17" t="s">
        <v>921</v>
      </c>
      <c r="AE250" s="120"/>
      <c r="AF250" s="16"/>
    </row>
    <row r="251" spans="4:33" ht="11.25" hidden="1" customHeight="1" outlineLevel="1">
      <c r="E251" s="105"/>
      <c r="F251" s="76" t="s">
        <v>3284</v>
      </c>
      <c r="G251" s="120" t="s">
        <v>3285</v>
      </c>
      <c r="I251" s="17"/>
      <c r="J251" s="16"/>
      <c r="K251" s="16"/>
      <c r="L251" s="16"/>
      <c r="M251" s="16"/>
      <c r="AE251" s="120"/>
      <c r="AF251" s="16"/>
    </row>
    <row r="252" spans="4:33" ht="11.25" hidden="1" customHeight="1" outlineLevel="1">
      <c r="E252" s="105"/>
      <c r="F252" s="76" t="s">
        <v>3286</v>
      </c>
      <c r="G252" s="120" t="s">
        <v>3288</v>
      </c>
      <c r="I252" s="17"/>
      <c r="J252" s="16"/>
      <c r="K252" s="120" t="s">
        <v>3287</v>
      </c>
      <c r="L252" s="16"/>
      <c r="M252" s="16"/>
      <c r="AE252" s="120"/>
      <c r="AF252" s="16"/>
    </row>
    <row r="253" spans="4:33" ht="11.25" hidden="1" customHeight="1" outlineLevel="1">
      <c r="E253" s="105"/>
      <c r="F253" s="76" t="s">
        <v>3289</v>
      </c>
      <c r="G253" s="120" t="s">
        <v>3290</v>
      </c>
      <c r="I253" s="17"/>
      <c r="J253" s="16"/>
      <c r="K253" s="16"/>
      <c r="L253" s="16"/>
      <c r="M253" s="16"/>
      <c r="AE253" s="120"/>
      <c r="AF253" s="16"/>
    </row>
    <row r="254" spans="4:33" ht="11.25" hidden="1" customHeight="1" outlineLevel="1">
      <c r="E254" s="105"/>
      <c r="F254" s="76" t="s">
        <v>3272</v>
      </c>
      <c r="G254" s="281" t="s">
        <v>3273</v>
      </c>
      <c r="AE254" s="120"/>
      <c r="AF254" s="16"/>
    </row>
    <row r="255" spans="4:33" ht="11.25" hidden="1" customHeight="1" outlineLevel="1">
      <c r="E255" s="105"/>
      <c r="F255" s="76" t="s">
        <v>3382</v>
      </c>
      <c r="G255" s="120" t="s">
        <v>3383</v>
      </c>
      <c r="H255" s="16"/>
      <c r="I255" s="16"/>
      <c r="J255" s="16"/>
      <c r="K255" s="120" t="s">
        <v>105</v>
      </c>
      <c r="L255" s="120" t="s">
        <v>106</v>
      </c>
      <c r="M255" s="76"/>
      <c r="AE255" s="120"/>
      <c r="AF255" s="16"/>
    </row>
    <row r="256" spans="4:33" ht="11.25" hidden="1" customHeight="1" outlineLevel="1">
      <c r="E256" s="105"/>
      <c r="F256" s="76" t="s">
        <v>3384</v>
      </c>
      <c r="G256" s="120" t="s">
        <v>3385</v>
      </c>
      <c r="H256" s="16"/>
      <c r="I256" s="16"/>
      <c r="J256" s="16"/>
      <c r="K256" s="120" t="s">
        <v>3264</v>
      </c>
      <c r="L256" s="120" t="s">
        <v>106</v>
      </c>
      <c r="M256" s="76"/>
      <c r="AE256" s="120"/>
      <c r="AF256" s="16"/>
    </row>
    <row r="257" spans="2:32" ht="11.25" hidden="1" customHeight="1" outlineLevel="1">
      <c r="E257" s="105"/>
      <c r="F257" s="120" t="s">
        <v>3389</v>
      </c>
      <c r="G257" s="120" t="s">
        <v>3395</v>
      </c>
      <c r="H257" s="16"/>
      <c r="I257" s="16"/>
      <c r="J257" s="16"/>
      <c r="K257" s="120" t="s">
        <v>105</v>
      </c>
      <c r="L257" s="120" t="s">
        <v>106</v>
      </c>
      <c r="M257" s="76"/>
      <c r="AE257" s="120"/>
      <c r="AF257" s="16"/>
    </row>
    <row r="258" spans="2:32" ht="11.25" hidden="1" customHeight="1" outlineLevel="1">
      <c r="E258" s="105"/>
      <c r="F258" s="120" t="s">
        <v>3378</v>
      </c>
      <c r="G258" s="120" t="s">
        <v>3379</v>
      </c>
      <c r="H258" s="16"/>
      <c r="I258" s="16"/>
      <c r="K258" s="120" t="s">
        <v>307</v>
      </c>
      <c r="L258" s="120" t="s">
        <v>106</v>
      </c>
      <c r="M258" s="76" t="s">
        <v>921</v>
      </c>
      <c r="AE258" s="120"/>
      <c r="AF258" s="16"/>
    </row>
    <row r="259" spans="2:32" ht="11.25" hidden="1" customHeight="1" outlineLevel="1">
      <c r="E259" s="105"/>
      <c r="F259" s="120" t="s">
        <v>3396</v>
      </c>
      <c r="G259" s="120" t="s">
        <v>3397</v>
      </c>
      <c r="H259" s="16"/>
      <c r="I259" s="16"/>
      <c r="J259" s="16"/>
      <c r="K259" s="120" t="s">
        <v>309</v>
      </c>
      <c r="L259" s="120" t="s">
        <v>106</v>
      </c>
      <c r="M259" s="76" t="s">
        <v>921</v>
      </c>
      <c r="AE259" s="120"/>
      <c r="AF259" s="16"/>
    </row>
    <row r="260" spans="2:32" ht="11.25" hidden="1" customHeight="1" outlineLevel="1">
      <c r="E260" s="105"/>
      <c r="F260" s="120" t="s">
        <v>3398</v>
      </c>
      <c r="G260" s="120" t="s">
        <v>3399</v>
      </c>
      <c r="H260" s="16"/>
      <c r="I260" s="16"/>
      <c r="J260" s="16"/>
      <c r="K260" s="120" t="s">
        <v>237</v>
      </c>
      <c r="L260" s="120" t="s">
        <v>106</v>
      </c>
      <c r="M260" s="76" t="s">
        <v>921</v>
      </c>
      <c r="AE260" s="120"/>
      <c r="AF260" s="16"/>
    </row>
    <row r="261" spans="2:32" ht="11.25" hidden="1" customHeight="1" outlineLevel="1">
      <c r="E261" s="105"/>
      <c r="F261" s="120" t="s">
        <v>3400</v>
      </c>
      <c r="G261" s="120" t="s">
        <v>3401</v>
      </c>
      <c r="H261" s="16"/>
      <c r="I261" s="16"/>
      <c r="J261" s="16"/>
      <c r="K261" s="120" t="s">
        <v>237</v>
      </c>
      <c r="L261" s="120" t="s">
        <v>106</v>
      </c>
      <c r="M261" s="281" t="s">
        <v>921</v>
      </c>
      <c r="AE261" s="120"/>
      <c r="AF261" s="16"/>
    </row>
    <row r="262" spans="2:32" ht="11.25" hidden="1" customHeight="1" outlineLevel="1">
      <c r="E262" s="105"/>
      <c r="F262" s="76" t="s">
        <v>3402</v>
      </c>
      <c r="G262" s="120" t="s">
        <v>3403</v>
      </c>
      <c r="H262" s="16"/>
      <c r="I262" s="16"/>
      <c r="J262" s="16"/>
      <c r="K262" s="120" t="s">
        <v>237</v>
      </c>
      <c r="L262" s="120" t="s">
        <v>106</v>
      </c>
      <c r="M262" s="76" t="s">
        <v>921</v>
      </c>
      <c r="AE262" s="120"/>
      <c r="AF262" s="16"/>
    </row>
    <row r="263" spans="2:32" ht="11.25" hidden="1" customHeight="1" outlineLevel="1">
      <c r="E263" s="105"/>
      <c r="F263" s="76" t="s">
        <v>3404</v>
      </c>
      <c r="G263" s="120" t="s">
        <v>3405</v>
      </c>
      <c r="H263" s="16"/>
      <c r="I263" s="16"/>
      <c r="J263" s="16"/>
      <c r="K263" s="120" t="s">
        <v>237</v>
      </c>
      <c r="L263" s="120" t="s">
        <v>106</v>
      </c>
      <c r="M263" s="76" t="s">
        <v>921</v>
      </c>
      <c r="AE263" s="120"/>
      <c r="AF263" s="16"/>
    </row>
    <row r="264" spans="2:32" ht="11.25" hidden="1" customHeight="1" outlineLevel="1">
      <c r="E264" s="105"/>
      <c r="F264" s="120" t="s">
        <v>3406</v>
      </c>
      <c r="G264" s="120" t="s">
        <v>3407</v>
      </c>
      <c r="H264" s="16"/>
      <c r="I264" s="16"/>
      <c r="J264" s="16"/>
      <c r="K264" s="120" t="s">
        <v>237</v>
      </c>
      <c r="L264" s="120" t="s">
        <v>106</v>
      </c>
      <c r="M264" s="76" t="s">
        <v>921</v>
      </c>
      <c r="AE264" s="120"/>
      <c r="AF264" s="16"/>
    </row>
    <row r="265" spans="2:32" ht="11.25" hidden="1" customHeight="1" outlineLevel="1">
      <c r="D265" s="17" t="s">
        <v>3364</v>
      </c>
      <c r="E265" s="105">
        <v>600</v>
      </c>
      <c r="F265" s="17" t="s">
        <v>2760</v>
      </c>
      <c r="G265" s="17" t="s">
        <v>51</v>
      </c>
      <c r="H265" s="17"/>
      <c r="L265" s="17"/>
      <c r="M265" s="17"/>
      <c r="AB265" s="120"/>
      <c r="AE265" s="120"/>
      <c r="AF265" s="16"/>
    </row>
    <row r="266" spans="2:32" ht="11.25" hidden="1" customHeight="1" outlineLevel="1">
      <c r="D266" s="17" t="s">
        <v>3364</v>
      </c>
      <c r="E266" s="105">
        <v>600</v>
      </c>
      <c r="F266" s="17" t="s">
        <v>3205</v>
      </c>
      <c r="L266" s="17" t="s">
        <v>296</v>
      </c>
      <c r="AB266" s="120"/>
      <c r="AE266" s="120"/>
      <c r="AF266" s="16"/>
    </row>
    <row r="267" spans="2:32" ht="11.25" hidden="1" customHeight="1" outlineLevel="1">
      <c r="D267" s="17" t="s">
        <v>3364</v>
      </c>
      <c r="E267" s="105">
        <v>600</v>
      </c>
      <c r="F267" s="17" t="s">
        <v>3712</v>
      </c>
      <c r="L267" s="17" t="s">
        <v>3713</v>
      </c>
      <c r="M267" s="76" t="s">
        <v>921</v>
      </c>
      <c r="AB267" s="120"/>
      <c r="AE267" s="120"/>
      <c r="AF267" s="16"/>
    </row>
    <row r="268" spans="2:32" ht="11.25" hidden="1" customHeight="1" outlineLevel="1">
      <c r="F268" s="120" t="s">
        <v>1603</v>
      </c>
      <c r="G268" s="292" t="s">
        <v>3204</v>
      </c>
      <c r="H268" s="16"/>
      <c r="I268" s="16"/>
      <c r="J268" s="16"/>
      <c r="K268" s="16"/>
      <c r="L268" s="16" t="s">
        <v>251</v>
      </c>
      <c r="M268" s="16"/>
      <c r="N268" s="120" t="s">
        <v>3203</v>
      </c>
      <c r="O268" s="16"/>
      <c r="AB268" s="120"/>
      <c r="AE268" s="120"/>
      <c r="AF268" s="16"/>
    </row>
    <row r="269" spans="2:32" ht="11.25" hidden="1" customHeight="1" outlineLevel="1">
      <c r="D269" s="17" t="s">
        <v>3362</v>
      </c>
      <c r="E269" s="105">
        <v>1200</v>
      </c>
      <c r="F269" s="17" t="s">
        <v>2762</v>
      </c>
      <c r="G269" s="17" t="s">
        <v>70</v>
      </c>
      <c r="H269" s="17"/>
      <c r="L269" s="17" t="s">
        <v>236</v>
      </c>
      <c r="M269" s="17" t="s">
        <v>921</v>
      </c>
      <c r="AB269" s="120"/>
      <c r="AE269" s="120"/>
      <c r="AF269" s="16"/>
    </row>
    <row r="270" spans="2:32" ht="11.25" hidden="1" customHeight="1" outlineLevel="1">
      <c r="F270" s="120" t="s">
        <v>3167</v>
      </c>
      <c r="G270" s="120" t="s">
        <v>3168</v>
      </c>
      <c r="H270" s="17"/>
      <c r="L270" s="17" t="s">
        <v>236</v>
      </c>
      <c r="M270" s="17" t="s">
        <v>921</v>
      </c>
      <c r="AA270" s="120"/>
      <c r="AB270" s="120"/>
      <c r="AE270" s="120"/>
      <c r="AF270" s="16"/>
    </row>
    <row r="271" spans="2:32" ht="11.25" hidden="1" customHeight="1" outlineLevel="1">
      <c r="F271" s="120" t="s">
        <v>3169</v>
      </c>
      <c r="H271" s="17"/>
      <c r="L271" s="17"/>
      <c r="M271" s="17"/>
      <c r="AB271" s="120"/>
      <c r="AE271" s="120"/>
      <c r="AF271" s="16"/>
    </row>
    <row r="272" spans="2:32" ht="11.25" hidden="1" customHeight="1" outlineLevel="1">
      <c r="B272" s="14"/>
      <c r="C272" s="14"/>
      <c r="D272" s="17" t="s">
        <v>3364</v>
      </c>
      <c r="E272" s="105">
        <v>600</v>
      </c>
      <c r="F272" s="17" t="s">
        <v>3164</v>
      </c>
      <c r="G272" s="120" t="s">
        <v>3165</v>
      </c>
      <c r="H272" s="120" t="s">
        <v>3166</v>
      </c>
      <c r="I272" s="120"/>
      <c r="J272" s="120"/>
      <c r="K272" s="118"/>
      <c r="L272" s="17" t="s">
        <v>173</v>
      </c>
      <c r="M272" s="17" t="s">
        <v>921</v>
      </c>
      <c r="P272" s="16"/>
      <c r="AA272" s="120"/>
      <c r="AB272" s="120"/>
      <c r="AE272" s="120"/>
      <c r="AF272" s="16"/>
    </row>
    <row r="273" spans="2:32" ht="11.25" hidden="1" customHeight="1" outlineLevel="1">
      <c r="B273" s="14"/>
      <c r="C273" s="14"/>
      <c r="F273" s="17" t="s">
        <v>3171</v>
      </c>
      <c r="G273" s="120" t="s">
        <v>3174</v>
      </c>
      <c r="H273" s="16"/>
      <c r="I273" s="16"/>
      <c r="J273" s="120" t="s">
        <v>3173</v>
      </c>
      <c r="K273" s="120" t="s">
        <v>3176</v>
      </c>
      <c r="L273" s="120" t="s">
        <v>173</v>
      </c>
      <c r="M273" s="120" t="s">
        <v>921</v>
      </c>
      <c r="AA273" s="120"/>
      <c r="AB273" s="120"/>
      <c r="AE273" s="120"/>
      <c r="AF273" s="16"/>
    </row>
    <row r="274" spans="2:32" ht="11.25" hidden="1" customHeight="1" outlineLevel="1">
      <c r="B274" s="14"/>
      <c r="C274" s="14"/>
      <c r="F274" s="17" t="s">
        <v>3170</v>
      </c>
      <c r="G274" s="120" t="s">
        <v>3175</v>
      </c>
      <c r="H274" s="16"/>
      <c r="I274" s="16"/>
      <c r="J274" s="120" t="s">
        <v>3173</v>
      </c>
      <c r="K274" s="120" t="s">
        <v>3176</v>
      </c>
      <c r="L274" s="120" t="s">
        <v>173</v>
      </c>
      <c r="M274" s="120"/>
      <c r="O274" s="76"/>
      <c r="AA274" s="120"/>
      <c r="AB274" s="120"/>
      <c r="AE274" s="120"/>
      <c r="AF274" s="16"/>
    </row>
    <row r="275" spans="2:32" ht="11.25" hidden="1" customHeight="1" outlineLevel="1">
      <c r="B275" s="14"/>
      <c r="C275" s="14"/>
      <c r="F275" s="17" t="s">
        <v>39</v>
      </c>
      <c r="G275" s="120"/>
      <c r="H275" s="16"/>
      <c r="I275" s="16"/>
      <c r="J275" s="120"/>
      <c r="K275" s="120"/>
      <c r="L275" s="120" t="s">
        <v>297</v>
      </c>
      <c r="M275" s="120"/>
      <c r="O275" s="76"/>
      <c r="AA275" s="120"/>
      <c r="AB275" s="120"/>
      <c r="AE275" s="120"/>
      <c r="AF275" s="16"/>
    </row>
    <row r="276" spans="2:32" ht="11.25" hidden="1" customHeight="1" outlineLevel="1">
      <c r="B276" s="14"/>
      <c r="C276" s="14"/>
      <c r="F276" s="17" t="s">
        <v>39</v>
      </c>
      <c r="G276" s="120"/>
      <c r="H276" s="16"/>
      <c r="I276" s="16"/>
      <c r="J276" s="120"/>
      <c r="K276" s="120"/>
      <c r="L276" s="120" t="s">
        <v>299</v>
      </c>
      <c r="M276" s="120"/>
      <c r="O276" s="76"/>
      <c r="AA276" s="120"/>
      <c r="AB276" s="120"/>
      <c r="AE276" s="120"/>
      <c r="AF276" s="16"/>
    </row>
    <row r="277" spans="2:32" ht="11.25" hidden="1" customHeight="1" outlineLevel="1">
      <c r="B277" s="14"/>
      <c r="C277" s="14"/>
      <c r="D277" s="17" t="s">
        <v>3364</v>
      </c>
      <c r="E277" s="105">
        <v>600</v>
      </c>
      <c r="F277" s="119" t="s">
        <v>3180</v>
      </c>
      <c r="G277" s="119" t="s">
        <v>1577</v>
      </c>
      <c r="H277" s="118"/>
      <c r="I277" s="118"/>
      <c r="J277" s="118"/>
      <c r="K277" s="119" t="s">
        <v>3181</v>
      </c>
      <c r="L277" s="16" t="s">
        <v>276</v>
      </c>
      <c r="M277" s="16"/>
      <c r="N277" s="118"/>
      <c r="AA277" s="120"/>
      <c r="AB277" s="120"/>
      <c r="AE277" s="120"/>
      <c r="AF277" s="16"/>
    </row>
    <row r="278" spans="2:32" ht="11.25" hidden="1" customHeight="1" outlineLevel="1">
      <c r="B278" s="14"/>
      <c r="C278" s="14"/>
      <c r="F278" s="120" t="s">
        <v>3182</v>
      </c>
      <c r="G278" s="120" t="s">
        <v>3183</v>
      </c>
      <c r="H278" s="16"/>
      <c r="I278" s="16"/>
      <c r="J278" s="16"/>
      <c r="K278" s="16"/>
      <c r="L278" s="16" t="s">
        <v>276</v>
      </c>
      <c r="M278" s="16"/>
      <c r="N278" s="16"/>
      <c r="AA278" s="120"/>
      <c r="AB278" s="120"/>
      <c r="AE278" s="120"/>
      <c r="AF278" s="16"/>
    </row>
    <row r="279" spans="2:32" ht="11.25" hidden="1" customHeight="1" outlineLevel="1">
      <c r="B279" s="14"/>
      <c r="C279" s="14"/>
      <c r="F279" s="120" t="s">
        <v>3184</v>
      </c>
      <c r="G279" s="120" t="s">
        <v>3186</v>
      </c>
      <c r="H279" s="16"/>
      <c r="I279" s="16"/>
      <c r="J279" s="16"/>
      <c r="K279" s="120" t="s">
        <v>3185</v>
      </c>
      <c r="L279" s="16" t="s">
        <v>276</v>
      </c>
      <c r="M279" s="76" t="s">
        <v>921</v>
      </c>
      <c r="N279" s="16"/>
      <c r="AB279" s="120"/>
      <c r="AE279" s="120"/>
      <c r="AF279" s="16"/>
    </row>
    <row r="280" spans="2:32" ht="11.25" hidden="1" customHeight="1" outlineLevel="1">
      <c r="B280" s="14"/>
      <c r="C280" s="14"/>
      <c r="D280" s="17" t="s">
        <v>3364</v>
      </c>
      <c r="E280" s="105">
        <v>600</v>
      </c>
      <c r="F280" s="120" t="s">
        <v>3187</v>
      </c>
      <c r="G280" s="120" t="s">
        <v>3190</v>
      </c>
      <c r="H280" s="291"/>
      <c r="I280" s="291"/>
      <c r="J280" s="120" t="s">
        <v>3189</v>
      </c>
      <c r="K280" s="120" t="s">
        <v>3192</v>
      </c>
      <c r="L280" s="16" t="s">
        <v>276</v>
      </c>
      <c r="M280" s="118"/>
      <c r="Q280" s="76"/>
      <c r="R280" s="76"/>
      <c r="S280" s="120"/>
      <c r="AA280" s="120"/>
      <c r="AB280" s="120"/>
      <c r="AE280" s="120"/>
      <c r="AF280" s="16"/>
    </row>
    <row r="281" spans="2:32" ht="11.25" hidden="1" customHeight="1" outlineLevel="1">
      <c r="B281" s="14"/>
      <c r="C281" s="14"/>
      <c r="F281" s="121"/>
      <c r="G281" s="120" t="s">
        <v>3191</v>
      </c>
      <c r="H281" s="291"/>
      <c r="I281" s="291"/>
      <c r="J281" s="118"/>
      <c r="K281" s="118"/>
      <c r="L281" s="118"/>
      <c r="M281" s="118"/>
      <c r="AA281" s="120"/>
      <c r="AB281" s="120"/>
      <c r="AE281" s="120"/>
      <c r="AF281" s="16"/>
    </row>
    <row r="282" spans="2:32" ht="11.25" hidden="1" customHeight="1" outlineLevel="1">
      <c r="B282" s="14"/>
      <c r="C282" s="14"/>
      <c r="D282" s="17" t="s">
        <v>3363</v>
      </c>
      <c r="E282" s="105">
        <v>900</v>
      </c>
      <c r="F282" s="17" t="s">
        <v>2759</v>
      </c>
      <c r="G282" s="17" t="s">
        <v>3127</v>
      </c>
      <c r="H282" s="17"/>
      <c r="I282" s="17" t="s">
        <v>3125</v>
      </c>
      <c r="L282" s="17" t="s">
        <v>64</v>
      </c>
      <c r="O282" s="17"/>
      <c r="P282" s="17"/>
      <c r="AA282" s="120"/>
      <c r="AB282" s="120"/>
      <c r="AE282" s="120"/>
      <c r="AF282" s="16"/>
    </row>
    <row r="283" spans="2:32" ht="11.25" hidden="1" customHeight="1" outlineLevel="1">
      <c r="B283" s="14"/>
      <c r="C283" s="14"/>
      <c r="E283" s="105"/>
      <c r="G283" s="17" t="s">
        <v>3126</v>
      </c>
      <c r="H283" s="17"/>
      <c r="I283" s="17"/>
      <c r="L283" s="17"/>
      <c r="M283" s="17"/>
      <c r="P283" s="17"/>
      <c r="AB283" s="120"/>
      <c r="AE283" s="120"/>
      <c r="AF283" s="16"/>
    </row>
    <row r="284" spans="2:32" ht="11.25" hidden="1" customHeight="1" outlineLevel="1">
      <c r="B284" s="14"/>
      <c r="C284" s="14"/>
      <c r="F284" s="119" t="s">
        <v>3194</v>
      </c>
      <c r="G284" s="119" t="s">
        <v>3195</v>
      </c>
      <c r="H284" s="16"/>
      <c r="I284" s="16"/>
      <c r="J284" s="16"/>
      <c r="K284" s="119" t="s">
        <v>300</v>
      </c>
      <c r="L284" s="16" t="s">
        <v>64</v>
      </c>
      <c r="M284" s="16"/>
      <c r="N284" s="16"/>
      <c r="P284" s="16"/>
      <c r="AB284" s="120"/>
      <c r="AE284" s="120"/>
      <c r="AF284" s="16"/>
    </row>
    <row r="285" spans="2:32" ht="11.25" hidden="1" customHeight="1" outlineLevel="1">
      <c r="B285" s="14"/>
      <c r="C285" s="14"/>
      <c r="F285" s="119" t="s">
        <v>818</v>
      </c>
      <c r="G285" s="119" t="s">
        <v>3372</v>
      </c>
      <c r="H285" s="16"/>
      <c r="I285" s="16"/>
      <c r="J285" s="16"/>
      <c r="K285" s="119" t="s">
        <v>3371</v>
      </c>
      <c r="L285" s="16" t="s">
        <v>64</v>
      </c>
      <c r="M285" s="16"/>
      <c r="N285" s="16"/>
      <c r="AE285" s="120"/>
      <c r="AF285" s="16"/>
    </row>
    <row r="286" spans="2:32" ht="11.25" hidden="1" customHeight="1" outlineLevel="1">
      <c r="B286" s="14"/>
      <c r="C286" s="14"/>
      <c r="F286" s="76"/>
      <c r="G286" s="76"/>
      <c r="H286" s="281"/>
      <c r="I286" s="17"/>
      <c r="J286" s="16"/>
      <c r="K286" s="120"/>
      <c r="L286" s="16"/>
      <c r="M286" s="16"/>
      <c r="N286" s="16"/>
      <c r="O286" s="120"/>
      <c r="P286" s="120"/>
      <c r="R286" s="17"/>
      <c r="U286" s="16"/>
      <c r="V286" s="16"/>
      <c r="W286" s="16"/>
      <c r="X286" s="16"/>
      <c r="AA286" s="120"/>
      <c r="AE286" s="120"/>
      <c r="AF286" s="16"/>
    </row>
    <row r="287" spans="2:32" ht="11.25" hidden="1" customHeight="1" outlineLevel="1">
      <c r="B287" s="15" t="s">
        <v>3122</v>
      </c>
      <c r="C287" s="17"/>
      <c r="F287" s="15" t="s">
        <v>3129</v>
      </c>
      <c r="H287" s="277"/>
      <c r="M287" s="17"/>
      <c r="R287" s="76"/>
      <c r="U287" s="16"/>
      <c r="V287" s="16"/>
      <c r="W287" s="16"/>
      <c r="X287" s="16"/>
      <c r="AA287" s="120"/>
      <c r="AB287" s="120"/>
      <c r="AE287" s="120"/>
      <c r="AF287" s="16"/>
    </row>
    <row r="288" spans="2:32" ht="11.25" hidden="1" customHeight="1" outlineLevel="1">
      <c r="B288" s="17" t="s">
        <v>3097</v>
      </c>
      <c r="C288" s="17"/>
      <c r="D288" s="17" t="s">
        <v>3364</v>
      </c>
      <c r="E288" s="105">
        <v>600</v>
      </c>
      <c r="F288" s="17" t="s">
        <v>2761</v>
      </c>
      <c r="H288" s="17"/>
      <c r="L288" s="17" t="s">
        <v>299</v>
      </c>
      <c r="M288" s="76" t="s">
        <v>921</v>
      </c>
      <c r="R288" s="76"/>
      <c r="U288" s="16"/>
      <c r="V288" s="16"/>
      <c r="W288" s="16"/>
      <c r="X288" s="16"/>
      <c r="AA288" s="120"/>
      <c r="AE288" s="120"/>
      <c r="AF288" s="16"/>
    </row>
    <row r="289" spans="2:34" ht="11.25" hidden="1" customHeight="1" outlineLevel="1">
      <c r="B289" s="17" t="s">
        <v>3098</v>
      </c>
      <c r="C289" s="17"/>
      <c r="F289" s="119" t="s">
        <v>3177</v>
      </c>
      <c r="G289" s="119" t="s">
        <v>3178</v>
      </c>
      <c r="H289" s="16"/>
      <c r="I289" s="16"/>
      <c r="J289" s="16"/>
      <c r="K289" s="119" t="s">
        <v>3179</v>
      </c>
      <c r="L289" s="16" t="s">
        <v>173</v>
      </c>
      <c r="M289" s="76"/>
      <c r="T289" s="17"/>
      <c r="U289" s="16"/>
      <c r="V289" s="16"/>
      <c r="W289" s="16"/>
      <c r="X289" s="16"/>
      <c r="Y289" s="16"/>
      <c r="Z289" s="120"/>
      <c r="AA289" s="120"/>
      <c r="AB289" s="120"/>
      <c r="AE289" s="120"/>
      <c r="AF289" s="16"/>
    </row>
    <row r="290" spans="2:34" ht="11.25" hidden="1" customHeight="1" outlineLevel="1">
      <c r="B290" s="17" t="s">
        <v>2879</v>
      </c>
      <c r="C290" s="17"/>
      <c r="F290" s="17" t="s">
        <v>3212</v>
      </c>
      <c r="G290"/>
      <c r="H290" s="118"/>
      <c r="I290" s="118"/>
      <c r="J290" s="118"/>
      <c r="K290" s="120" t="s">
        <v>373</v>
      </c>
      <c r="L290" s="16" t="s">
        <v>173</v>
      </c>
      <c r="M290" s="118"/>
      <c r="T290" s="17"/>
      <c r="U290" s="16"/>
      <c r="V290" s="16"/>
      <c r="W290" s="16"/>
      <c r="X290" s="16"/>
      <c r="Y290" s="16"/>
      <c r="Z290" s="120"/>
      <c r="AA290" s="120"/>
      <c r="AE290" s="120"/>
      <c r="AF290" s="16"/>
    </row>
    <row r="291" spans="2:34" ht="11.25" hidden="1" customHeight="1" outlineLevel="1">
      <c r="B291" s="17"/>
      <c r="C291" s="17"/>
      <c r="F291" s="220" t="s">
        <v>1858</v>
      </c>
      <c r="G291" s="155" t="s">
        <v>1859</v>
      </c>
      <c r="H291" s="220" t="s">
        <v>1860</v>
      </c>
      <c r="I291" s="118"/>
      <c r="J291" s="118"/>
      <c r="K291" s="120"/>
      <c r="L291" s="16" t="s">
        <v>173</v>
      </c>
      <c r="M291" s="118"/>
      <c r="U291" s="16"/>
      <c r="V291" s="16"/>
      <c r="W291" s="16"/>
      <c r="X291" s="16"/>
      <c r="AA291" s="120"/>
      <c r="AB291" s="120"/>
      <c r="AE291" s="120"/>
      <c r="AF291" s="16"/>
    </row>
    <row r="292" spans="2:34" ht="11.25" hidden="1" customHeight="1" outlineLevel="1">
      <c r="B292" s="17"/>
      <c r="C292" s="17"/>
      <c r="F292" s="120" t="s">
        <v>3314</v>
      </c>
      <c r="G292" s="120" t="s">
        <v>3315</v>
      </c>
      <c r="I292" s="17"/>
      <c r="J292" s="16"/>
      <c r="K292" s="120" t="s">
        <v>1684</v>
      </c>
      <c r="L292" s="16" t="s">
        <v>173</v>
      </c>
      <c r="M292" s="118"/>
      <c r="U292" s="16"/>
      <c r="V292" s="16"/>
      <c r="W292" s="16"/>
      <c r="X292" s="16"/>
      <c r="AA292" s="120"/>
      <c r="AB292" s="120"/>
      <c r="AE292" s="120"/>
      <c r="AF292" s="16"/>
    </row>
    <row r="293" spans="2:34" ht="11.25" hidden="1" customHeight="1" outlineLevel="1">
      <c r="B293" s="17"/>
      <c r="C293" s="17"/>
      <c r="F293" s="293"/>
      <c r="G293" s="120" t="s">
        <v>3316</v>
      </c>
      <c r="H293" s="120"/>
      <c r="J293" s="16"/>
      <c r="K293" s="16"/>
      <c r="L293" s="16"/>
      <c r="M293" s="118"/>
      <c r="U293" s="16"/>
      <c r="V293" s="16"/>
      <c r="W293" s="16"/>
      <c r="X293" s="16"/>
      <c r="AA293" s="120"/>
      <c r="AB293" s="120"/>
      <c r="AE293" s="120"/>
      <c r="AF293" s="16"/>
    </row>
    <row r="294" spans="2:34" ht="11.25" hidden="1" customHeight="1" outlineLevel="1">
      <c r="B294" s="17"/>
      <c r="C294" s="17"/>
      <c r="F294" s="119" t="s">
        <v>3197</v>
      </c>
      <c r="G294" s="119" t="s">
        <v>3198</v>
      </c>
      <c r="H294" s="16"/>
      <c r="I294" s="16"/>
      <c r="J294" s="16"/>
      <c r="K294" s="119" t="s">
        <v>3199</v>
      </c>
      <c r="L294" s="16" t="s">
        <v>236</v>
      </c>
      <c r="M294" s="16"/>
      <c r="R294" s="76"/>
      <c r="U294" s="16"/>
      <c r="V294" s="16"/>
      <c r="W294" s="16"/>
      <c r="X294" s="16"/>
      <c r="AB294" s="120"/>
      <c r="AE294" s="120"/>
      <c r="AF294" s="16"/>
    </row>
    <row r="295" spans="2:34" ht="11.25" hidden="1" customHeight="1" outlineLevel="1">
      <c r="B295" s="17"/>
      <c r="C295" s="17"/>
      <c r="F295" s="119" t="s">
        <v>3200</v>
      </c>
      <c r="G295" s="119" t="s">
        <v>3201</v>
      </c>
      <c r="H295" s="16"/>
      <c r="I295" s="16"/>
      <c r="J295" s="16"/>
      <c r="K295" s="119" t="s">
        <v>3202</v>
      </c>
      <c r="L295" s="16" t="s">
        <v>236</v>
      </c>
      <c r="M295" s="16"/>
      <c r="V295" s="16"/>
      <c r="W295" s="16"/>
      <c r="X295" s="16"/>
      <c r="AB295" s="120"/>
      <c r="AE295" s="120"/>
      <c r="AF295" s="16"/>
    </row>
    <row r="296" spans="2:34" ht="11.25" hidden="1" customHeight="1" outlineLevel="1">
      <c r="B296" s="17"/>
      <c r="C296" s="17"/>
      <c r="F296" s="119" t="s">
        <v>3193</v>
      </c>
      <c r="G296" s="119" t="s">
        <v>3410</v>
      </c>
      <c r="H296" s="16"/>
      <c r="I296" s="16"/>
      <c r="J296" s="16"/>
      <c r="K296" s="119" t="s">
        <v>3196</v>
      </c>
      <c r="L296" s="16" t="s">
        <v>64</v>
      </c>
      <c r="M296" s="17" t="s">
        <v>921</v>
      </c>
      <c r="V296" s="16"/>
      <c r="W296" s="16"/>
      <c r="X296" s="16"/>
      <c r="AB296" s="120"/>
      <c r="AE296" s="120"/>
      <c r="AF296" s="16"/>
    </row>
    <row r="297" spans="2:34" ht="11.25" hidden="1" customHeight="1" outlineLevel="1">
      <c r="B297" s="17"/>
      <c r="C297" s="17"/>
      <c r="D297" s="17" t="s">
        <v>3364</v>
      </c>
      <c r="E297" s="105">
        <v>600</v>
      </c>
      <c r="F297" s="17" t="s">
        <v>3206</v>
      </c>
      <c r="G297" s="120" t="s">
        <v>3207</v>
      </c>
      <c r="H297" s="118"/>
      <c r="I297" s="118"/>
      <c r="J297" s="118"/>
      <c r="K297" s="120" t="s">
        <v>1945</v>
      </c>
      <c r="L297" s="16" t="s">
        <v>106</v>
      </c>
      <c r="M297" s="118"/>
      <c r="AB297" s="120"/>
      <c r="AE297" s="120"/>
      <c r="AF297" s="16"/>
    </row>
    <row r="298" spans="2:34" ht="11.25" hidden="1" customHeight="1" outlineLevel="1">
      <c r="B298" s="17"/>
      <c r="C298" s="17"/>
      <c r="D298" s="17" t="s">
        <v>3362</v>
      </c>
      <c r="E298" s="105">
        <v>1200</v>
      </c>
      <c r="F298" s="17" t="s">
        <v>2633</v>
      </c>
      <c r="G298" s="17" t="s">
        <v>2829</v>
      </c>
      <c r="K298" s="120" t="s">
        <v>238</v>
      </c>
      <c r="L298" s="17" t="s">
        <v>106</v>
      </c>
      <c r="M298" s="17" t="s">
        <v>921</v>
      </c>
      <c r="P298" s="16"/>
      <c r="AB298" s="120"/>
      <c r="AE298" s="120"/>
      <c r="AF298" s="16"/>
    </row>
    <row r="299" spans="2:34" ht="11.25" hidden="1" customHeight="1" outlineLevel="1">
      <c r="B299" s="17"/>
      <c r="C299" s="17"/>
      <c r="E299" s="105"/>
      <c r="G299" s="120" t="s">
        <v>3208</v>
      </c>
      <c r="H299" s="120"/>
      <c r="K299" s="120"/>
      <c r="L299" s="17"/>
      <c r="M299" s="17"/>
      <c r="O299" s="17"/>
      <c r="T299" s="17"/>
      <c r="U299" s="16"/>
      <c r="V299" s="16"/>
      <c r="W299" s="16"/>
      <c r="X299" s="16"/>
      <c r="Y299" s="16"/>
      <c r="Z299" s="120"/>
      <c r="AE299" s="120"/>
      <c r="AF299" s="16"/>
    </row>
    <row r="300" spans="2:34" ht="11.25" hidden="1" customHeight="1" outlineLevel="1">
      <c r="B300" s="17"/>
      <c r="C300" s="17"/>
      <c r="E300" s="105"/>
      <c r="G300" s="120" t="s">
        <v>3209</v>
      </c>
      <c r="L300" s="17"/>
      <c r="M300" s="17"/>
      <c r="T300" s="17"/>
      <c r="U300" s="16"/>
      <c r="V300" s="16"/>
      <c r="W300" s="16"/>
      <c r="X300" s="16"/>
      <c r="Y300" s="16"/>
      <c r="Z300" s="120"/>
      <c r="AA300" s="120"/>
      <c r="AE300" s="120"/>
      <c r="AF300" s="16"/>
    </row>
    <row r="301" spans="2:34" ht="11.25" hidden="1" customHeight="1" outlineLevel="1">
      <c r="B301" s="17"/>
      <c r="C301" s="17"/>
      <c r="E301" s="105"/>
      <c r="G301" s="120" t="s">
        <v>3210</v>
      </c>
      <c r="L301" s="17"/>
      <c r="M301" s="17"/>
      <c r="AA301" s="120"/>
      <c r="AB301" s="120"/>
      <c r="AE301" s="120"/>
      <c r="AH301" s="16"/>
    </row>
    <row r="302" spans="2:34" ht="11.25" hidden="1" customHeight="1" outlineLevel="1">
      <c r="B302" s="17"/>
      <c r="C302" s="17"/>
      <c r="F302" s="17" t="s">
        <v>2632</v>
      </c>
      <c r="G302" s="17" t="s">
        <v>2829</v>
      </c>
      <c r="H302" s="120" t="s">
        <v>3211</v>
      </c>
      <c r="K302" s="120" t="s">
        <v>238</v>
      </c>
      <c r="L302" s="17" t="s">
        <v>106</v>
      </c>
      <c r="M302" s="17" t="s">
        <v>921</v>
      </c>
      <c r="T302" s="17"/>
      <c r="U302" s="16"/>
      <c r="V302" s="16"/>
      <c r="W302" s="16"/>
      <c r="X302" s="16"/>
      <c r="Y302" s="16"/>
      <c r="Z302" s="120"/>
      <c r="AA302" s="120"/>
      <c r="AE302" s="120"/>
      <c r="AH302" s="16"/>
    </row>
    <row r="303" spans="2:34" ht="11.25" hidden="1" customHeight="1" outlineLevel="1">
      <c r="B303" s="17"/>
      <c r="C303" s="17"/>
      <c r="F303" s="17" t="s">
        <v>3213</v>
      </c>
      <c r="G303" s="120" t="s">
        <v>2686</v>
      </c>
      <c r="H303" s="16"/>
      <c r="I303" s="16"/>
      <c r="J303" s="16"/>
      <c r="K303" s="16"/>
      <c r="L303" s="16" t="s">
        <v>106</v>
      </c>
      <c r="M303" s="16"/>
      <c r="AD303" s="118"/>
    </row>
    <row r="304" spans="2:34" ht="11.25" hidden="1" customHeight="1" outlineLevel="1">
      <c r="B304" s="17"/>
      <c r="C304" s="17"/>
      <c r="F304" s="17" t="s">
        <v>3214</v>
      </c>
      <c r="G304" s="120" t="s">
        <v>3215</v>
      </c>
      <c r="H304" s="16"/>
      <c r="I304" s="16"/>
      <c r="J304" s="16"/>
      <c r="K304" s="16"/>
      <c r="L304" s="16" t="s">
        <v>106</v>
      </c>
      <c r="M304" s="16"/>
      <c r="P304" s="16"/>
      <c r="AD304" s="118"/>
    </row>
    <row r="305" spans="2:38" ht="11.25" hidden="1" customHeight="1" outlineLevel="1">
      <c r="B305" s="17"/>
      <c r="C305" s="17"/>
      <c r="E305" s="105"/>
      <c r="F305" s="17" t="s">
        <v>3216</v>
      </c>
      <c r="G305" s="120" t="s">
        <v>3217</v>
      </c>
      <c r="H305" s="16"/>
      <c r="I305" s="16"/>
      <c r="J305" s="16"/>
      <c r="K305" s="16"/>
      <c r="L305" s="16" t="s">
        <v>106</v>
      </c>
      <c r="M305" s="16"/>
      <c r="P305" s="16"/>
      <c r="AD305" s="118"/>
    </row>
    <row r="306" spans="2:38" ht="11.25" hidden="1" customHeight="1" outlineLevel="1">
      <c r="B306" s="17"/>
      <c r="C306" s="17"/>
      <c r="G306" s="120" t="s">
        <v>3219</v>
      </c>
      <c r="H306" s="16"/>
      <c r="I306" s="16"/>
      <c r="J306" s="16"/>
      <c r="K306" s="16"/>
      <c r="L306" s="16" t="s">
        <v>106</v>
      </c>
      <c r="M306" s="16"/>
      <c r="AD306" s="118"/>
    </row>
    <row r="307" spans="2:38" ht="11.25" hidden="1" customHeight="1" outlineLevel="1">
      <c r="B307" s="17"/>
      <c r="C307" s="17"/>
      <c r="E307"/>
      <c r="F307" s="17" t="s">
        <v>3220</v>
      </c>
      <c r="G307" s="120" t="s">
        <v>3221</v>
      </c>
      <c r="H307" s="118"/>
      <c r="I307" s="118"/>
      <c r="J307" s="118"/>
      <c r="K307" s="118"/>
      <c r="L307" s="16" t="s">
        <v>106</v>
      </c>
      <c r="M307" s="118"/>
      <c r="AD307" s="118"/>
    </row>
    <row r="308" spans="2:38" ht="11.25" hidden="1" customHeight="1" outlineLevel="1">
      <c r="B308" s="17"/>
      <c r="C308" s="17"/>
      <c r="E308" s="118"/>
      <c r="F308" s="17" t="s">
        <v>3222</v>
      </c>
      <c r="G308" s="120" t="s">
        <v>3223</v>
      </c>
      <c r="H308" s="118"/>
      <c r="I308" s="118"/>
      <c r="J308" s="118"/>
      <c r="K308" s="118"/>
      <c r="L308" s="16" t="s">
        <v>106</v>
      </c>
      <c r="M308" s="17" t="s">
        <v>921</v>
      </c>
      <c r="AD308" s="118"/>
    </row>
    <row r="309" spans="2:38" ht="11.25" hidden="1" customHeight="1" outlineLevel="1">
      <c r="B309" s="17"/>
      <c r="C309" s="17"/>
      <c r="F309" s="17" t="s">
        <v>3224</v>
      </c>
      <c r="G309" s="120" t="s">
        <v>3225</v>
      </c>
      <c r="H309" s="118"/>
      <c r="J309" s="16"/>
      <c r="K309" s="16"/>
      <c r="L309" s="16"/>
      <c r="M309" s="16"/>
      <c r="AD309" s="118"/>
      <c r="AE309" s="120"/>
    </row>
    <row r="310" spans="2:38" ht="11.25" hidden="1" customHeight="1" outlineLevel="1">
      <c r="B310" s="17"/>
      <c r="C310" s="17"/>
      <c r="F310" s="17" t="s">
        <v>3226</v>
      </c>
      <c r="G310" s="120" t="s">
        <v>3227</v>
      </c>
      <c r="H310" s="118"/>
      <c r="J310" s="16"/>
      <c r="K310" s="16"/>
      <c r="L310" s="16"/>
      <c r="M310" s="16"/>
      <c r="N310" s="76"/>
      <c r="AD310" s="118"/>
      <c r="AE310" s="118"/>
    </row>
    <row r="311" spans="2:38" ht="11.25" hidden="1" customHeight="1" outlineLevel="1">
      <c r="B311" s="17"/>
      <c r="C311" s="17"/>
      <c r="F311" s="17" t="s">
        <v>3229</v>
      </c>
      <c r="G311" s="120" t="s">
        <v>3230</v>
      </c>
      <c r="H311" s="118"/>
      <c r="J311" s="118"/>
      <c r="K311" s="120" t="s">
        <v>3247</v>
      </c>
      <c r="L311" s="16" t="s">
        <v>106</v>
      </c>
      <c r="M311" s="118"/>
      <c r="N311" s="118"/>
      <c r="AD311" s="118"/>
      <c r="AE311" s="118"/>
      <c r="AL311" s="118"/>
    </row>
    <row r="312" spans="2:38" ht="11.25" hidden="1" customHeight="1" outlineLevel="1">
      <c r="B312" s="17"/>
      <c r="C312" s="17"/>
      <c r="F312" s="17" t="s">
        <v>3231</v>
      </c>
      <c r="G312" s="120" t="s">
        <v>3232</v>
      </c>
      <c r="H312" s="118"/>
      <c r="J312" s="118"/>
      <c r="K312" s="120" t="s">
        <v>3248</v>
      </c>
      <c r="L312" s="16" t="s">
        <v>106</v>
      </c>
      <c r="M312" s="118"/>
      <c r="N312" s="118"/>
      <c r="P312" s="16"/>
      <c r="Q312" s="76"/>
      <c r="AE312" s="120"/>
      <c r="AL312" s="118"/>
    </row>
    <row r="313" spans="2:38" ht="11.25" hidden="1" customHeight="1" outlineLevel="1">
      <c r="B313" s="17"/>
      <c r="C313" s="17"/>
      <c r="F313" s="17" t="s">
        <v>3233</v>
      </c>
      <c r="G313" s="120" t="s">
        <v>3234</v>
      </c>
      <c r="H313" s="16"/>
      <c r="J313" s="16"/>
      <c r="K313" s="120" t="s">
        <v>3250</v>
      </c>
      <c r="L313" s="16" t="s">
        <v>106</v>
      </c>
      <c r="M313" s="76" t="s">
        <v>921</v>
      </c>
      <c r="P313" s="16"/>
      <c r="AD313" s="118"/>
      <c r="AE313" s="118"/>
      <c r="AI313" s="120"/>
      <c r="AJ313" s="118"/>
      <c r="AL313" s="118"/>
    </row>
    <row r="314" spans="2:38" ht="11.25" hidden="1" customHeight="1" outlineLevel="1">
      <c r="B314" s="17"/>
      <c r="C314" s="17"/>
      <c r="D314" s="17" t="s">
        <v>3364</v>
      </c>
      <c r="E314" s="105">
        <v>600</v>
      </c>
      <c r="F314" s="17" t="s">
        <v>3235</v>
      </c>
      <c r="G314" s="120" t="s">
        <v>3236</v>
      </c>
      <c r="H314" s="16"/>
      <c r="J314" s="16"/>
      <c r="K314" s="120" t="s">
        <v>278</v>
      </c>
      <c r="L314" s="16" t="s">
        <v>106</v>
      </c>
      <c r="M314" s="76" t="s">
        <v>921</v>
      </c>
      <c r="P314" s="16"/>
      <c r="AD314" s="118"/>
      <c r="AE314" s="118"/>
      <c r="AI314" s="120"/>
      <c r="AJ314" s="118"/>
      <c r="AL314" s="118"/>
    </row>
    <row r="315" spans="2:38" ht="11.25" hidden="1" customHeight="1" outlineLevel="1">
      <c r="B315" s="17"/>
      <c r="C315" s="17"/>
      <c r="F315" s="17" t="s">
        <v>3237</v>
      </c>
      <c r="G315" s="120" t="s">
        <v>3239</v>
      </c>
      <c r="H315" s="16"/>
      <c r="J315" s="16"/>
      <c r="K315" s="120" t="s">
        <v>278</v>
      </c>
      <c r="L315" s="16" t="s">
        <v>106</v>
      </c>
      <c r="M315" s="76" t="s">
        <v>921</v>
      </c>
      <c r="P315" s="16"/>
      <c r="AD315" s="118"/>
      <c r="AE315" s="118"/>
      <c r="AI315" s="120"/>
      <c r="AJ315" s="118"/>
      <c r="AL315" s="118"/>
    </row>
    <row r="316" spans="2:38" ht="11.25" hidden="1" customHeight="1" outlineLevel="1">
      <c r="B316" s="17"/>
      <c r="C316" s="17"/>
      <c r="F316" s="17" t="s">
        <v>609</v>
      </c>
      <c r="G316" s="120" t="s">
        <v>3240</v>
      </c>
      <c r="H316" s="16"/>
      <c r="J316" s="16"/>
      <c r="K316" s="120" t="s">
        <v>3251</v>
      </c>
      <c r="L316" s="16" t="s">
        <v>106</v>
      </c>
      <c r="M316" s="76"/>
      <c r="P316" s="16"/>
      <c r="AD316" s="118"/>
      <c r="AE316" s="118"/>
      <c r="AI316" s="120"/>
      <c r="AJ316" s="118"/>
      <c r="AL316" s="118"/>
    </row>
    <row r="317" spans="2:38" ht="11.25" hidden="1" customHeight="1" outlineLevel="1">
      <c r="B317" s="17"/>
      <c r="C317" s="17"/>
      <c r="F317" s="17" t="s">
        <v>3244</v>
      </c>
      <c r="G317" s="16"/>
      <c r="H317" s="16"/>
      <c r="J317" s="16"/>
      <c r="K317" s="120"/>
      <c r="L317" s="16" t="s">
        <v>106</v>
      </c>
      <c r="M317" s="76" t="s">
        <v>921</v>
      </c>
      <c r="P317" s="17"/>
      <c r="AD317" s="118"/>
      <c r="AE317" s="118"/>
      <c r="AI317" s="120"/>
      <c r="AJ317" s="118"/>
      <c r="AL317" s="118"/>
    </row>
    <row r="318" spans="2:38" ht="11.25" hidden="1" customHeight="1" outlineLevel="1">
      <c r="B318" s="17"/>
      <c r="C318" s="17"/>
      <c r="F318" s="17" t="s">
        <v>3245</v>
      </c>
      <c r="G318" s="120" t="s">
        <v>3246</v>
      </c>
      <c r="H318" s="16"/>
      <c r="J318" s="16"/>
      <c r="K318" s="120"/>
      <c r="L318" s="16" t="s">
        <v>106</v>
      </c>
      <c r="M318" s="76" t="s">
        <v>921</v>
      </c>
      <c r="AD318" s="118"/>
      <c r="AE318" s="118"/>
      <c r="AI318" s="120"/>
      <c r="AJ318" s="118"/>
      <c r="AL318" s="118"/>
    </row>
    <row r="319" spans="2:38" ht="11.25" hidden="1" customHeight="1" outlineLevel="1">
      <c r="B319" s="17"/>
      <c r="C319" s="17"/>
      <c r="E319" s="291"/>
      <c r="F319" s="76" t="s">
        <v>3252</v>
      </c>
      <c r="G319" s="120" t="s">
        <v>3253</v>
      </c>
      <c r="I319" s="17"/>
      <c r="J319" s="16"/>
      <c r="K319" s="120" t="s">
        <v>122</v>
      </c>
      <c r="L319" s="16" t="s">
        <v>106</v>
      </c>
      <c r="M319" s="16"/>
      <c r="N319" s="16"/>
      <c r="AD319" s="118"/>
      <c r="AE319" s="118"/>
      <c r="AF319" s="120"/>
      <c r="AG319" s="120"/>
      <c r="AH319" s="120"/>
      <c r="AI319" s="120"/>
      <c r="AJ319" s="118"/>
      <c r="AL319" s="118"/>
    </row>
    <row r="320" spans="2:38" ht="11.25" hidden="1" customHeight="1" outlineLevel="1">
      <c r="B320" s="17"/>
      <c r="C320" s="17"/>
      <c r="D320" s="17" t="s">
        <v>3364</v>
      </c>
      <c r="E320" s="105">
        <v>600</v>
      </c>
      <c r="F320" s="76" t="s">
        <v>3266</v>
      </c>
      <c r="G320" s="120" t="s">
        <v>3268</v>
      </c>
      <c r="J320" s="16"/>
      <c r="K320" s="120" t="s">
        <v>122</v>
      </c>
      <c r="L320" s="16" t="s">
        <v>106</v>
      </c>
      <c r="M320" s="76" t="s">
        <v>921</v>
      </c>
      <c r="N320" s="16"/>
      <c r="AD320" s="118"/>
      <c r="AE320" s="118"/>
      <c r="AF320" s="120"/>
      <c r="AG320" s="120"/>
      <c r="AH320" s="120"/>
      <c r="AI320" s="120"/>
      <c r="AJ320" s="118"/>
      <c r="AL320" s="118"/>
    </row>
    <row r="321" spans="2:38" ht="11.25" hidden="1" customHeight="1" outlineLevel="1">
      <c r="B321" s="17"/>
      <c r="C321" s="17"/>
      <c r="E321" s="16"/>
      <c r="F321" s="76"/>
      <c r="G321" s="120" t="s">
        <v>3269</v>
      </c>
      <c r="I321" s="120"/>
      <c r="J321" s="16"/>
      <c r="K321" s="120" t="s">
        <v>3267</v>
      </c>
      <c r="L321" s="16"/>
      <c r="M321" s="16"/>
      <c r="N321" s="16"/>
      <c r="P321" s="120"/>
      <c r="AD321" s="118"/>
      <c r="AE321" s="118"/>
      <c r="AF321" s="120"/>
      <c r="AG321" s="120"/>
      <c r="AH321" s="120"/>
      <c r="AI321" s="120"/>
      <c r="AJ321" s="118"/>
      <c r="AL321" s="118"/>
    </row>
    <row r="322" spans="2:38" ht="11.25" hidden="1" customHeight="1" outlineLevel="1">
      <c r="B322" s="17"/>
      <c r="C322" s="17"/>
      <c r="D322" s="17" t="s">
        <v>3364</v>
      </c>
      <c r="E322" s="105">
        <v>600</v>
      </c>
      <c r="F322" s="120" t="s">
        <v>2637</v>
      </c>
      <c r="G322" s="120" t="s">
        <v>3280</v>
      </c>
      <c r="I322" s="17"/>
      <c r="J322" s="16"/>
      <c r="K322" s="120" t="s">
        <v>378</v>
      </c>
      <c r="L322" s="16" t="s">
        <v>106</v>
      </c>
      <c r="M322" s="76" t="s">
        <v>921</v>
      </c>
      <c r="N322" s="16"/>
      <c r="AD322" s="118"/>
      <c r="AE322" s="118"/>
      <c r="AF322" s="120"/>
      <c r="AG322" s="120"/>
      <c r="AH322" s="120"/>
      <c r="AI322" s="120"/>
      <c r="AJ322" s="118"/>
      <c r="AL322" s="118"/>
    </row>
    <row r="323" spans="2:38" ht="11.25" hidden="1" customHeight="1" outlineLevel="1">
      <c r="B323" s="17"/>
      <c r="C323" s="17"/>
      <c r="D323" s="17" t="s">
        <v>3364</v>
      </c>
      <c r="E323" s="105">
        <v>600</v>
      </c>
      <c r="F323" s="120" t="s">
        <v>2636</v>
      </c>
      <c r="G323" s="120" t="s">
        <v>3281</v>
      </c>
      <c r="I323" s="17"/>
      <c r="J323" s="16"/>
      <c r="K323" s="120" t="s">
        <v>378</v>
      </c>
      <c r="L323" s="16" t="s">
        <v>106</v>
      </c>
      <c r="M323" s="76" t="s">
        <v>921</v>
      </c>
      <c r="N323" s="16"/>
      <c r="P323" s="120"/>
      <c r="Q323" s="293"/>
      <c r="AD323" s="118"/>
      <c r="AE323" s="118"/>
      <c r="AF323" s="120"/>
      <c r="AG323" s="120"/>
      <c r="AH323" s="120"/>
      <c r="AI323" s="120"/>
      <c r="AJ323" s="118"/>
      <c r="AL323" s="118"/>
    </row>
    <row r="324" spans="2:38" ht="11.25" hidden="1" customHeight="1" outlineLevel="1">
      <c r="B324" s="17"/>
      <c r="C324" s="17"/>
      <c r="E324" s="16"/>
      <c r="F324" s="293"/>
      <c r="G324" s="120" t="s">
        <v>3282</v>
      </c>
      <c r="J324" s="16"/>
      <c r="K324" s="120" t="s">
        <v>3264</v>
      </c>
      <c r="L324" s="16"/>
      <c r="M324" s="16"/>
      <c r="N324" s="16"/>
      <c r="O324" s="120"/>
      <c r="P324" s="120"/>
      <c r="Q324" s="293"/>
      <c r="AD324" s="118"/>
      <c r="AE324" s="118"/>
      <c r="AF324" s="120"/>
      <c r="AG324" s="120"/>
      <c r="AH324" s="120"/>
      <c r="AI324" s="120"/>
      <c r="AJ324" s="118"/>
      <c r="AL324" s="118"/>
    </row>
    <row r="325" spans="2:38" ht="11.25" hidden="1" customHeight="1" outlineLevel="1">
      <c r="B325" s="17"/>
      <c r="C325" s="17"/>
      <c r="E325" s="16"/>
      <c r="F325" s="293"/>
      <c r="G325" s="120" t="s">
        <v>3283</v>
      </c>
      <c r="J325" s="16"/>
      <c r="K325" s="16"/>
      <c r="L325" s="16"/>
      <c r="M325" s="16"/>
      <c r="N325" s="16"/>
      <c r="O325" s="120"/>
      <c r="P325" s="120"/>
      <c r="Q325" s="293"/>
      <c r="AD325" s="16"/>
      <c r="AE325" s="16"/>
      <c r="AH325" s="120"/>
      <c r="AI325" s="120"/>
      <c r="AJ325" s="16"/>
      <c r="AL325" s="17"/>
    </row>
    <row r="326" spans="2:38" ht="11.25" hidden="1" customHeight="1" outlineLevel="1">
      <c r="B326" s="17"/>
      <c r="C326" s="17"/>
      <c r="F326" s="76" t="s">
        <v>3297</v>
      </c>
      <c r="G326" s="120" t="s">
        <v>3423</v>
      </c>
      <c r="I326" s="17"/>
      <c r="J326" s="16"/>
      <c r="K326" s="120" t="s">
        <v>3370</v>
      </c>
      <c r="L326" s="16" t="s">
        <v>106</v>
      </c>
      <c r="N326" s="120" t="s">
        <v>3298</v>
      </c>
      <c r="P326" s="120"/>
      <c r="AD326" s="16"/>
      <c r="AE326" s="16"/>
      <c r="AH326" s="120"/>
      <c r="AI326" s="120"/>
      <c r="AJ326" s="16"/>
      <c r="AL326" s="17"/>
    </row>
    <row r="327" spans="2:38" ht="11.25" hidden="1" customHeight="1" outlineLevel="1">
      <c r="B327" s="17"/>
      <c r="C327" s="17"/>
      <c r="F327" s="293"/>
      <c r="G327" s="120" t="s">
        <v>3299</v>
      </c>
      <c r="H327" s="281"/>
      <c r="J327" s="16"/>
      <c r="K327" s="16"/>
      <c r="L327" s="16"/>
      <c r="M327" s="16"/>
      <c r="N327" s="16"/>
      <c r="O327" s="120"/>
      <c r="P327" s="120"/>
      <c r="AD327" s="16"/>
      <c r="AE327" s="16"/>
      <c r="AH327" s="120"/>
      <c r="AI327" s="120"/>
      <c r="AJ327" s="16"/>
      <c r="AL327" s="16"/>
    </row>
    <row r="328" spans="2:38" ht="11.25" hidden="1" customHeight="1" outlineLevel="1">
      <c r="B328" s="17"/>
      <c r="C328" s="17"/>
      <c r="F328" s="76" t="s">
        <v>3300</v>
      </c>
      <c r="G328" s="281" t="s">
        <v>3301</v>
      </c>
      <c r="I328" s="120"/>
      <c r="J328" s="16"/>
      <c r="K328" s="16"/>
      <c r="L328" s="16"/>
      <c r="M328" s="16"/>
      <c r="N328" s="16"/>
      <c r="O328" s="120"/>
      <c r="AD328" s="16"/>
      <c r="AE328" s="16"/>
      <c r="AH328" s="120"/>
      <c r="AI328" s="120"/>
      <c r="AJ328" s="16"/>
      <c r="AL328" s="16"/>
    </row>
    <row r="329" spans="2:38" ht="11.25" hidden="1" customHeight="1" outlineLevel="1">
      <c r="B329" s="17"/>
      <c r="C329" s="17"/>
      <c r="F329" s="120" t="s">
        <v>3214</v>
      </c>
      <c r="G329" s="120" t="s">
        <v>3390</v>
      </c>
      <c r="I329" s="16"/>
      <c r="J329" s="16"/>
      <c r="K329" s="16"/>
      <c r="L329" s="120" t="s">
        <v>106</v>
      </c>
      <c r="M329" s="16"/>
      <c r="N329" s="16"/>
      <c r="AD329" s="16"/>
      <c r="AE329" s="16"/>
      <c r="AH329" s="120"/>
      <c r="AI329" s="120"/>
      <c r="AJ329" s="16"/>
      <c r="AL329" s="16"/>
    </row>
    <row r="330" spans="2:38" ht="11.25" hidden="1" customHeight="1" outlineLevel="1">
      <c r="B330" s="17"/>
      <c r="C330" s="17"/>
      <c r="F330" s="120" t="s">
        <v>3391</v>
      </c>
      <c r="G330" s="120" t="s">
        <v>3392</v>
      </c>
      <c r="I330" s="16"/>
      <c r="J330" s="16"/>
      <c r="K330" s="16"/>
      <c r="L330" s="120" t="s">
        <v>106</v>
      </c>
      <c r="M330" s="16"/>
      <c r="N330" s="16"/>
      <c r="AD330" s="16"/>
      <c r="AE330" s="16"/>
      <c r="AH330" s="120"/>
      <c r="AI330" s="120"/>
      <c r="AJ330" s="16"/>
      <c r="AL330" s="16"/>
    </row>
    <row r="331" spans="2:38" ht="11.25" hidden="1" customHeight="1" outlineLevel="1">
      <c r="B331" s="17"/>
      <c r="C331" s="17"/>
      <c r="F331" s="120" t="s">
        <v>3393</v>
      </c>
      <c r="G331" s="120" t="s">
        <v>3394</v>
      </c>
      <c r="I331" s="16"/>
      <c r="J331" s="16"/>
      <c r="K331" s="16"/>
      <c r="L331" s="120" t="s">
        <v>106</v>
      </c>
      <c r="M331" s="16"/>
      <c r="N331" s="16"/>
      <c r="AD331" s="16"/>
      <c r="AE331" s="16"/>
      <c r="AH331" s="120"/>
      <c r="AI331" s="120"/>
      <c r="AJ331" s="16"/>
      <c r="AL331" s="16"/>
    </row>
    <row r="332" spans="2:38" ht="11.25" hidden="1" customHeight="1" outlineLevel="1">
      <c r="B332" s="17"/>
      <c r="C332" s="17"/>
      <c r="F332" s="120" t="s">
        <v>3380</v>
      </c>
      <c r="H332" s="16"/>
      <c r="I332" s="16"/>
      <c r="J332" s="16"/>
      <c r="K332" s="120" t="s">
        <v>3408</v>
      </c>
      <c r="L332" s="120" t="s">
        <v>106</v>
      </c>
      <c r="M332" s="118"/>
      <c r="AD332" s="16"/>
      <c r="AE332" s="16"/>
      <c r="AH332" s="120"/>
      <c r="AI332" s="120"/>
      <c r="AJ332" s="16"/>
      <c r="AL332" s="16"/>
    </row>
    <row r="333" spans="2:38" ht="11.25" hidden="1" customHeight="1" outlineLevel="1">
      <c r="B333" s="17"/>
      <c r="C333" s="17"/>
      <c r="F333" s="120" t="s">
        <v>3381</v>
      </c>
      <c r="H333" s="16"/>
      <c r="I333" s="16"/>
      <c r="J333" s="16"/>
      <c r="K333" s="120" t="s">
        <v>3408</v>
      </c>
      <c r="L333" s="120" t="s">
        <v>106</v>
      </c>
      <c r="M333" s="118"/>
      <c r="AE333" s="120"/>
      <c r="AH333" s="16"/>
      <c r="AK333" s="120"/>
      <c r="AL333" s="118"/>
    </row>
    <row r="334" spans="2:38" ht="11.25" hidden="1" customHeight="1" outlineLevel="1">
      <c r="B334" s="17"/>
      <c r="C334" s="17"/>
      <c r="F334" s="17" t="s">
        <v>3386</v>
      </c>
      <c r="G334" s="120" t="s">
        <v>3387</v>
      </c>
      <c r="I334" s="16"/>
      <c r="J334" s="16"/>
      <c r="K334" s="16"/>
      <c r="L334" s="16"/>
      <c r="M334" s="16"/>
      <c r="N334" s="120"/>
      <c r="O334" s="120"/>
      <c r="AE334" s="120"/>
      <c r="AH334" s="16"/>
      <c r="AK334" s="120"/>
      <c r="AL334" s="118"/>
    </row>
    <row r="335" spans="2:38" ht="11.25" hidden="1" customHeight="1" outlineLevel="1">
      <c r="B335" s="17"/>
      <c r="C335" s="17"/>
      <c r="F335" s="76" t="s">
        <v>3409</v>
      </c>
      <c r="G335" s="120" t="s">
        <v>3388</v>
      </c>
      <c r="I335" s="16"/>
      <c r="J335" s="16"/>
      <c r="K335" s="120" t="s">
        <v>3264</v>
      </c>
      <c r="L335" s="120" t="s">
        <v>106</v>
      </c>
      <c r="M335" s="16"/>
      <c r="AE335" s="120"/>
      <c r="AH335" s="16"/>
      <c r="AK335" s="120"/>
      <c r="AL335" s="118"/>
    </row>
    <row r="336" spans="2:38" ht="11.25" hidden="1" customHeight="1" outlineLevel="1">
      <c r="B336" s="17"/>
      <c r="C336" s="17"/>
      <c r="F336" s="76" t="s">
        <v>3714</v>
      </c>
      <c r="G336" s="120" t="s">
        <v>3716</v>
      </c>
      <c r="I336" s="16"/>
      <c r="J336" s="16"/>
      <c r="K336" s="120" t="s">
        <v>3715</v>
      </c>
      <c r="L336" s="120" t="s">
        <v>173</v>
      </c>
      <c r="M336" s="76" t="s">
        <v>921</v>
      </c>
      <c r="AE336" s="120"/>
      <c r="AH336" s="16"/>
      <c r="AK336" s="120"/>
      <c r="AL336" s="118"/>
    </row>
    <row r="337" spans="2:38" ht="11.25" hidden="1" customHeight="1" outlineLevel="1">
      <c r="B337" s="17"/>
      <c r="C337" s="17"/>
      <c r="F337" s="76" t="s">
        <v>3656</v>
      </c>
      <c r="G337" s="120"/>
      <c r="I337" s="16"/>
      <c r="J337" s="16"/>
      <c r="K337" s="120"/>
      <c r="L337" s="120"/>
      <c r="M337" s="16"/>
      <c r="AE337" s="120"/>
      <c r="AH337" s="16"/>
      <c r="AK337" s="120"/>
      <c r="AL337" s="118"/>
    </row>
    <row r="338" spans="2:38" ht="11.25" hidden="1" customHeight="1" outlineLevel="1">
      <c r="B338" s="17"/>
      <c r="C338" s="17"/>
      <c r="F338" s="76" t="s">
        <v>3657</v>
      </c>
      <c r="G338" s="120" t="s">
        <v>3717</v>
      </c>
      <c r="I338" s="16"/>
      <c r="J338" s="16"/>
      <c r="K338" s="120"/>
      <c r="L338" s="120"/>
      <c r="M338" s="16"/>
      <c r="AE338" s="120"/>
      <c r="AH338" s="16"/>
      <c r="AK338" s="120"/>
      <c r="AL338" s="118"/>
    </row>
    <row r="339" spans="2:38" ht="11.25" hidden="1" customHeight="1" outlineLevel="1">
      <c r="B339" s="17"/>
      <c r="C339" s="17"/>
      <c r="F339" s="76" t="s">
        <v>3668</v>
      </c>
      <c r="G339" s="120"/>
      <c r="I339" s="16"/>
      <c r="J339" s="16"/>
      <c r="K339" s="120"/>
      <c r="L339" s="120"/>
      <c r="M339" s="16"/>
      <c r="AE339" s="120"/>
      <c r="AH339" s="16"/>
      <c r="AK339" s="120"/>
      <c r="AL339" s="118"/>
    </row>
    <row r="340" spans="2:38" ht="11.25" hidden="1" customHeight="1" outlineLevel="1">
      <c r="B340" s="17"/>
      <c r="C340" s="17"/>
      <c r="H340" s="17"/>
      <c r="L340" s="17"/>
      <c r="M340" s="17"/>
      <c r="N340" s="120"/>
      <c r="O340" s="120"/>
      <c r="AE340" s="120"/>
      <c r="AH340" s="16"/>
      <c r="AK340" s="120"/>
      <c r="AL340" s="118"/>
    </row>
    <row r="341" spans="2:38" ht="11.25" hidden="1" customHeight="1" outlineLevel="1">
      <c r="B341" s="15" t="s">
        <v>3123</v>
      </c>
      <c r="C341" s="17"/>
      <c r="F341" s="15" t="s">
        <v>3130</v>
      </c>
      <c r="H341" s="277"/>
      <c r="M341" s="17"/>
      <c r="P341" s="16"/>
      <c r="AE341" s="120"/>
      <c r="AH341" s="16"/>
      <c r="AK341" s="120"/>
      <c r="AL341" s="118"/>
    </row>
    <row r="342" spans="2:38" ht="11.25" hidden="1" customHeight="1" outlineLevel="1">
      <c r="B342" s="17" t="s">
        <v>3095</v>
      </c>
      <c r="C342" s="17"/>
      <c r="D342" s="17" t="s">
        <v>3362</v>
      </c>
      <c r="E342" s="105">
        <v>1200</v>
      </c>
      <c r="F342" s="119" t="s">
        <v>3365</v>
      </c>
      <c r="G342" s="119" t="s">
        <v>1583</v>
      </c>
      <c r="H342" s="277"/>
      <c r="K342" s="119" t="s">
        <v>3163</v>
      </c>
      <c r="L342" s="17" t="s">
        <v>173</v>
      </c>
      <c r="M342" s="76"/>
      <c r="P342" s="16"/>
      <c r="AB342" s="120"/>
      <c r="AE342" s="120"/>
      <c r="AH342" s="16"/>
      <c r="AK342" s="120"/>
      <c r="AL342" s="118"/>
    </row>
    <row r="343" spans="2:38" ht="11.25" hidden="1" customHeight="1" outlineLevel="1">
      <c r="B343" s="17" t="s">
        <v>3096</v>
      </c>
      <c r="C343" s="17"/>
      <c r="F343" s="292" t="s">
        <v>3420</v>
      </c>
      <c r="G343" s="17" t="s">
        <v>3421</v>
      </c>
      <c r="H343" s="277"/>
      <c r="K343" s="17" t="s">
        <v>1670</v>
      </c>
      <c r="L343" s="17" t="s">
        <v>236</v>
      </c>
      <c r="P343" s="16"/>
      <c r="AH343" s="16"/>
      <c r="AK343" s="120"/>
      <c r="AL343" s="118"/>
    </row>
    <row r="344" spans="2:38" ht="11.25" hidden="1" customHeight="1" outlineLevel="1">
      <c r="B344" s="17" t="s">
        <v>2880</v>
      </c>
      <c r="C344" s="17"/>
      <c r="G344" s="17" t="s">
        <v>3422</v>
      </c>
      <c r="H344" s="277"/>
      <c r="L344" s="17"/>
      <c r="P344" s="16"/>
      <c r="AB344" s="120"/>
      <c r="AE344" s="120"/>
      <c r="AH344" s="16"/>
      <c r="AK344" s="120"/>
      <c r="AL344" s="118"/>
    </row>
    <row r="345" spans="2:38" ht="11.25" hidden="1" customHeight="1" outlineLevel="1">
      <c r="D345" s="17" t="s">
        <v>3150</v>
      </c>
      <c r="E345" s="17" t="s">
        <v>3352</v>
      </c>
      <c r="F345" s="17" t="s">
        <v>617</v>
      </c>
      <c r="H345" s="277"/>
      <c r="L345" s="17" t="s">
        <v>236</v>
      </c>
      <c r="P345" s="16"/>
      <c r="T345" s="17"/>
      <c r="U345" s="16"/>
      <c r="V345" s="16"/>
      <c r="W345" s="16"/>
      <c r="X345" s="16"/>
      <c r="Y345" s="16"/>
      <c r="Z345" s="120"/>
      <c r="AA345" s="120"/>
      <c r="AB345" s="120"/>
      <c r="AE345" s="120"/>
      <c r="AH345" s="16"/>
      <c r="AK345" s="120"/>
      <c r="AL345" s="118"/>
    </row>
    <row r="346" spans="2:38" ht="11.25" hidden="1" customHeight="1" outlineLevel="1">
      <c r="D346" s="17" t="s">
        <v>2675</v>
      </c>
      <c r="E346" s="17" t="s">
        <v>3353</v>
      </c>
      <c r="F346" s="17" t="s">
        <v>616</v>
      </c>
      <c r="H346" s="277"/>
      <c r="L346" s="17" t="s">
        <v>299</v>
      </c>
      <c r="P346" s="16"/>
      <c r="T346" s="17"/>
      <c r="U346" s="16"/>
      <c r="V346" s="16"/>
      <c r="W346" s="16"/>
      <c r="X346" s="16"/>
      <c r="Y346" s="16"/>
      <c r="Z346" s="120"/>
      <c r="AA346" s="120"/>
      <c r="AB346" s="120"/>
      <c r="AE346" s="120"/>
      <c r="AH346" s="16"/>
      <c r="AK346" s="120"/>
      <c r="AL346" s="118"/>
    </row>
    <row r="347" spans="2:38" ht="11.25" hidden="1" customHeight="1" outlineLevel="1">
      <c r="D347" s="17" t="s">
        <v>3349</v>
      </c>
      <c r="E347" s="17" t="s">
        <v>3351</v>
      </c>
      <c r="F347" s="17" t="s">
        <v>202</v>
      </c>
      <c r="H347" s="277"/>
      <c r="L347" s="17" t="s">
        <v>106</v>
      </c>
      <c r="P347" s="16"/>
      <c r="T347" s="17"/>
      <c r="U347" s="16"/>
      <c r="V347" s="16"/>
      <c r="W347" s="16"/>
      <c r="X347" s="16"/>
      <c r="Y347" s="16"/>
      <c r="Z347" s="120"/>
      <c r="AA347" s="120"/>
      <c r="AB347" s="120"/>
      <c r="AE347" s="120"/>
      <c r="AH347" s="16"/>
      <c r="AK347" s="120"/>
      <c r="AL347" s="118"/>
    </row>
    <row r="348" spans="2:38" ht="11.25" hidden="1" customHeight="1" outlineLevel="1">
      <c r="D348" s="17" t="s">
        <v>3412</v>
      </c>
      <c r="E348" s="17" t="s">
        <v>3428</v>
      </c>
      <c r="H348" s="277"/>
      <c r="P348" s="16"/>
      <c r="T348" s="17"/>
      <c r="U348" s="16"/>
      <c r="V348" s="16"/>
      <c r="W348" s="16"/>
      <c r="X348" s="16"/>
      <c r="Y348" s="16"/>
      <c r="Z348" s="120"/>
      <c r="AA348" s="120"/>
      <c r="AB348" s="120"/>
      <c r="AE348" s="120"/>
      <c r="AH348" s="16"/>
      <c r="AK348" s="120"/>
      <c r="AL348" s="118"/>
    </row>
    <row r="349" spans="2:38" ht="11.25" hidden="1" customHeight="1" outlineLevel="1">
      <c r="D349" s="17" t="s">
        <v>2596</v>
      </c>
      <c r="E349" s="105">
        <f>800*21</f>
        <v>16800</v>
      </c>
      <c r="F349" s="105" t="s">
        <v>3414</v>
      </c>
      <c r="G349" s="17" t="s">
        <v>3415</v>
      </c>
      <c r="H349" s="124"/>
      <c r="P349" s="16"/>
      <c r="T349" s="17"/>
      <c r="U349" s="16"/>
      <c r="V349" s="16"/>
      <c r="W349" s="16"/>
      <c r="X349" s="16"/>
      <c r="Y349" s="16"/>
      <c r="Z349" s="120"/>
      <c r="AA349" s="120"/>
      <c r="AB349" s="120"/>
      <c r="AE349" s="120"/>
      <c r="AH349" s="16"/>
      <c r="AK349" s="120"/>
      <c r="AL349" s="118"/>
    </row>
    <row r="350" spans="2:38" ht="11.25" hidden="1" customHeight="1" outlineLevel="1">
      <c r="F350" s="105" t="s">
        <v>2771</v>
      </c>
      <c r="G350" s="17" t="s">
        <v>3580</v>
      </c>
      <c r="P350" s="16"/>
      <c r="T350" s="17"/>
      <c r="U350" s="16"/>
      <c r="V350" s="16"/>
      <c r="W350" s="16"/>
      <c r="X350" s="16"/>
      <c r="Y350" s="16"/>
      <c r="Z350" s="120"/>
      <c r="AA350" s="120"/>
      <c r="AB350" s="120"/>
      <c r="AE350" s="120"/>
      <c r="AH350" s="16"/>
      <c r="AK350" s="120"/>
      <c r="AL350" s="118"/>
    </row>
    <row r="351" spans="2:38" ht="11.25" hidden="1" customHeight="1" outlineLevel="1">
      <c r="D351" s="306" t="s">
        <v>3577</v>
      </c>
      <c r="E351" s="105"/>
      <c r="G351" s="302" t="s">
        <v>647</v>
      </c>
      <c r="H351" s="306" t="s">
        <v>581</v>
      </c>
      <c r="P351" s="16"/>
      <c r="T351" s="17"/>
      <c r="U351" s="16"/>
      <c r="V351" s="16"/>
      <c r="W351" s="16"/>
      <c r="X351" s="16"/>
      <c r="Y351" s="16"/>
      <c r="Z351" s="120"/>
      <c r="AA351" s="120"/>
      <c r="AB351" s="120"/>
      <c r="AE351" s="120"/>
      <c r="AH351" s="16"/>
      <c r="AK351" s="120"/>
      <c r="AL351" s="118"/>
    </row>
    <row r="352" spans="2:38" ht="11.25" hidden="1" customHeight="1" outlineLevel="1">
      <c r="H352" s="277"/>
      <c r="P352" s="16"/>
      <c r="T352" s="17"/>
      <c r="U352" s="16"/>
      <c r="V352" s="16"/>
      <c r="W352" s="16"/>
      <c r="X352" s="16"/>
      <c r="Y352" s="16"/>
      <c r="Z352" s="120"/>
      <c r="AA352" s="120"/>
      <c r="AB352" s="120"/>
      <c r="AE352" s="120"/>
      <c r="AH352" s="16"/>
      <c r="AK352" s="120"/>
      <c r="AL352" s="118"/>
    </row>
    <row r="353" spans="1:39" collapsed="1">
      <c r="A353" s="270">
        <v>15</v>
      </c>
      <c r="B353" s="190" t="s">
        <v>2478</v>
      </c>
      <c r="C353" s="190"/>
      <c r="D353" s="17" t="s">
        <v>3412</v>
      </c>
      <c r="E353" s="272">
        <v>5000</v>
      </c>
      <c r="G353" s="17" t="s">
        <v>2802</v>
      </c>
      <c r="H353" s="277" t="s">
        <v>3238</v>
      </c>
      <c r="P353" s="16"/>
      <c r="Q353" s="76"/>
      <c r="R353" s="76"/>
      <c r="S353" s="120"/>
      <c r="T353" s="17"/>
      <c r="U353" s="16"/>
      <c r="V353" s="16"/>
      <c r="W353" s="16"/>
      <c r="X353" s="16"/>
      <c r="Y353" s="16"/>
      <c r="Z353" s="16"/>
      <c r="AA353" s="16"/>
      <c r="AB353" s="120"/>
      <c r="AC353" s="120"/>
      <c r="AD353" s="120"/>
      <c r="AE353" s="120"/>
      <c r="AH353" s="16"/>
      <c r="AK353" s="120"/>
      <c r="AL353" s="118"/>
    </row>
    <row r="354" spans="1:39" s="17" customFormat="1" hidden="1" outlineLevel="1">
      <c r="A354" s="287"/>
      <c r="B354" s="17" t="s">
        <v>2477</v>
      </c>
      <c r="H354" s="287"/>
      <c r="P354" s="16"/>
      <c r="Q354" s="76" t="s">
        <v>3325</v>
      </c>
      <c r="R354" s="76"/>
      <c r="S354" s="16"/>
      <c r="T354" s="16"/>
      <c r="U354" s="16"/>
      <c r="V354" s="16"/>
      <c r="W354" s="16"/>
      <c r="X354" s="16"/>
      <c r="Y354" s="16"/>
      <c r="Z354" s="16"/>
      <c r="AA354" s="16"/>
      <c r="AB354" s="16"/>
      <c r="AC354" s="16"/>
      <c r="AD354" s="120"/>
      <c r="AE354" s="120"/>
      <c r="AF354" s="120" t="s">
        <v>3296</v>
      </c>
      <c r="AG354" s="120"/>
      <c r="AH354" s="16"/>
      <c r="AK354" s="120"/>
      <c r="AL354" s="118"/>
    </row>
    <row r="355" spans="1:39" s="17" customFormat="1" hidden="1" outlineLevel="1">
      <c r="A355" s="287"/>
      <c r="B355" s="17" t="s">
        <v>2476</v>
      </c>
      <c r="D355" s="17" t="s">
        <v>3412</v>
      </c>
      <c r="E355" s="17" t="s">
        <v>3428</v>
      </c>
      <c r="H355" s="287"/>
      <c r="P355" s="16"/>
      <c r="Q355" s="76" t="s">
        <v>3326</v>
      </c>
      <c r="R355" s="76"/>
      <c r="S355" s="16"/>
      <c r="T355" s="16"/>
      <c r="U355" s="16"/>
      <c r="V355" s="16"/>
      <c r="W355" s="16"/>
      <c r="X355" s="16"/>
      <c r="Y355" s="16"/>
      <c r="Z355" s="16"/>
      <c r="AA355" s="16"/>
      <c r="AB355" s="16"/>
      <c r="AC355" s="16"/>
      <c r="AD355" s="120"/>
      <c r="AE355" s="120"/>
      <c r="AF355" s="120"/>
      <c r="AG355" s="120"/>
      <c r="AH355" s="16"/>
      <c r="AK355" s="120"/>
      <c r="AL355" s="118"/>
    </row>
    <row r="356" spans="1:39" s="17" customFormat="1" hidden="1" outlineLevel="1">
      <c r="A356" s="287"/>
      <c r="B356" s="17" t="s">
        <v>2479</v>
      </c>
      <c r="H356" s="287"/>
      <c r="P356" s="16"/>
      <c r="Q356" s="76" t="s">
        <v>3327</v>
      </c>
      <c r="R356" s="76"/>
      <c r="S356" s="16"/>
      <c r="T356" s="16"/>
      <c r="U356" s="16" t="s">
        <v>3172</v>
      </c>
      <c r="V356" s="16"/>
      <c r="W356" s="16"/>
      <c r="X356" s="16"/>
      <c r="Y356" s="16"/>
      <c r="Z356" s="16"/>
      <c r="AA356" s="16"/>
      <c r="AB356" s="16"/>
      <c r="AC356" s="16"/>
      <c r="AD356" s="120" t="s">
        <v>3264</v>
      </c>
      <c r="AE356" s="120" t="s">
        <v>3264</v>
      </c>
      <c r="AF356" s="120"/>
      <c r="AG356" s="120"/>
      <c r="AH356" s="16"/>
      <c r="AI356" s="120" t="s">
        <v>3328</v>
      </c>
      <c r="AK356" s="120"/>
      <c r="AL356" s="118"/>
    </row>
    <row r="357" spans="1:39" s="17" customFormat="1" hidden="1" outlineLevel="1">
      <c r="A357" s="287"/>
      <c r="B357" s="17" t="s">
        <v>2480</v>
      </c>
      <c r="H357" s="287"/>
      <c r="P357" s="16"/>
      <c r="Q357" s="293" t="s">
        <v>3218</v>
      </c>
      <c r="S357" s="16"/>
      <c r="T357" s="16"/>
      <c r="U357" s="16"/>
      <c r="V357" s="16"/>
      <c r="W357" s="16"/>
      <c r="X357" s="16"/>
      <c r="Y357" s="16"/>
      <c r="Z357" s="16"/>
      <c r="AA357" s="16"/>
      <c r="AB357" s="16"/>
      <c r="AC357" s="16"/>
      <c r="AD357" s="120"/>
      <c r="AE357" s="120"/>
      <c r="AF357" s="120"/>
      <c r="AG357" s="120"/>
      <c r="AH357" s="16"/>
      <c r="AI357" s="16"/>
      <c r="AJ357" s="120" t="s">
        <v>3329</v>
      </c>
      <c r="AK357" s="120"/>
      <c r="AL357" s="118"/>
    </row>
    <row r="358" spans="1:39" s="17" customFormat="1" hidden="1" outlineLevel="1">
      <c r="A358" s="287"/>
      <c r="B358" s="17" t="s">
        <v>2481</v>
      </c>
      <c r="H358" s="287"/>
      <c r="P358" s="16"/>
      <c r="Q358" s="293" t="s">
        <v>3218</v>
      </c>
      <c r="S358" s="16"/>
      <c r="T358" s="16"/>
      <c r="U358" s="16"/>
      <c r="V358" s="16"/>
      <c r="W358" s="16"/>
      <c r="X358" s="16"/>
      <c r="Y358" s="16"/>
      <c r="Z358" s="16"/>
      <c r="AA358" s="16"/>
      <c r="AB358" s="16"/>
      <c r="AC358" s="16"/>
      <c r="AD358" s="120"/>
      <c r="AE358" s="120"/>
      <c r="AF358" s="120"/>
      <c r="AG358" s="120"/>
      <c r="AH358" s="16"/>
      <c r="AI358" s="16"/>
      <c r="AJ358" s="120" t="s">
        <v>3330</v>
      </c>
      <c r="AK358" s="120"/>
      <c r="AL358" s="118"/>
    </row>
    <row r="359" spans="1:39" s="17" customFormat="1" hidden="1" outlineLevel="1">
      <c r="A359" s="287"/>
      <c r="B359" s="17" t="s">
        <v>2482</v>
      </c>
      <c r="H359" s="287"/>
      <c r="AE359" s="118"/>
      <c r="AF359" s="118"/>
      <c r="AG359" s="118"/>
      <c r="AK359" s="120"/>
      <c r="AL359" s="118"/>
    </row>
    <row r="360" spans="1:39" s="17" customFormat="1" hidden="1" outlineLevel="1">
      <c r="A360" s="287"/>
      <c r="B360" s="17" t="s">
        <v>2483</v>
      </c>
      <c r="H360" s="287"/>
      <c r="AE360" s="118"/>
      <c r="AF360" s="118"/>
      <c r="AG360" s="118"/>
      <c r="AK360" s="120"/>
      <c r="AL360" s="118"/>
    </row>
    <row r="361" spans="1:39" s="17" customFormat="1" hidden="1" outlineLevel="1">
      <c r="A361" s="287"/>
      <c r="B361" s="17" t="s">
        <v>2487</v>
      </c>
      <c r="H361" s="287"/>
      <c r="AE361" s="118"/>
      <c r="AF361" s="118"/>
      <c r="AG361" s="118"/>
      <c r="AK361" s="120"/>
      <c r="AL361" s="118"/>
    </row>
    <row r="362" spans="1:39" s="17" customFormat="1" hidden="1" outlineLevel="1">
      <c r="A362" s="287"/>
      <c r="B362" s="17" t="s">
        <v>2743</v>
      </c>
      <c r="H362" s="287"/>
      <c r="AE362" s="118"/>
      <c r="AF362" s="118"/>
      <c r="AG362" s="118"/>
      <c r="AK362" s="120"/>
      <c r="AL362" s="118"/>
    </row>
    <row r="363" spans="1:39" s="17" customFormat="1" hidden="1" outlineLevel="1">
      <c r="A363" s="287"/>
      <c r="B363" s="17" t="s">
        <v>2744</v>
      </c>
      <c r="H363" s="287"/>
      <c r="AE363" s="118"/>
      <c r="AF363" s="118"/>
      <c r="AG363" s="118"/>
      <c r="AK363" s="120"/>
      <c r="AL363" s="118"/>
    </row>
    <row r="364" spans="1:39" s="17" customFormat="1" hidden="1" outlineLevel="1">
      <c r="A364" s="287"/>
      <c r="B364" s="17" t="s">
        <v>2488</v>
      </c>
      <c r="H364" s="287"/>
      <c r="AE364" s="118"/>
      <c r="AF364" s="118"/>
      <c r="AG364" s="118"/>
      <c r="AK364" s="120"/>
      <c r="AL364" s="118"/>
      <c r="AM364"/>
    </row>
    <row r="365" spans="1:39" s="17" customFormat="1" hidden="1" outlineLevel="1">
      <c r="A365" s="287"/>
      <c r="B365" s="17" t="s">
        <v>2489</v>
      </c>
      <c r="H365" s="287"/>
      <c r="AE365" s="118"/>
      <c r="AF365" s="118"/>
      <c r="AG365" s="118"/>
      <c r="AK365" s="120"/>
      <c r="AL365" s="118"/>
      <c r="AM365"/>
    </row>
    <row r="366" spans="1:39" s="17" customFormat="1" hidden="1" outlineLevel="1">
      <c r="A366" s="287"/>
      <c r="B366" s="17" t="s">
        <v>2745</v>
      </c>
      <c r="H366" s="287"/>
      <c r="T366" s="118"/>
      <c r="AE366" s="118"/>
      <c r="AF366" s="118"/>
      <c r="AG366" s="118"/>
      <c r="AH366" s="120"/>
      <c r="AI366" s="120"/>
      <c r="AJ366" s="120"/>
      <c r="AK366" s="120"/>
      <c r="AL366" s="118"/>
      <c r="AM366"/>
    </row>
    <row r="367" spans="1:39" s="17" customFormat="1" ht="11.25" hidden="1" outlineLevel="1">
      <c r="A367" s="287"/>
      <c r="B367" s="17" t="s">
        <v>2746</v>
      </c>
      <c r="H367" s="287"/>
    </row>
    <row r="368" spans="1:39" s="17" customFormat="1" ht="11.25" hidden="1" outlineLevel="1">
      <c r="A368" s="287"/>
      <c r="B368" s="17" t="s">
        <v>2484</v>
      </c>
      <c r="H368" s="287"/>
    </row>
    <row r="369" spans="1:9" s="17" customFormat="1" ht="11.25" hidden="1" outlineLevel="1">
      <c r="A369" s="287"/>
      <c r="B369" s="17" t="s">
        <v>2486</v>
      </c>
      <c r="H369" s="287"/>
    </row>
    <row r="370" spans="1:9" s="17" customFormat="1" ht="11.25" hidden="1" outlineLevel="1">
      <c r="A370" s="287"/>
      <c r="B370" s="17" t="s">
        <v>2485</v>
      </c>
      <c r="H370" s="287"/>
    </row>
    <row r="371" spans="1:9" s="17" customFormat="1" ht="11.25" hidden="1" outlineLevel="1">
      <c r="A371" s="287"/>
      <c r="H371" s="287"/>
    </row>
    <row r="372" spans="1:9" collapsed="1">
      <c r="A372" s="270">
        <v>16</v>
      </c>
      <c r="B372" s="190" t="s">
        <v>2504</v>
      </c>
      <c r="C372" s="190"/>
      <c r="E372" s="272">
        <v>100</v>
      </c>
      <c r="G372" s="17" t="s">
        <v>1846</v>
      </c>
      <c r="H372" s="276" t="s">
        <v>2805</v>
      </c>
      <c r="I372" t="s">
        <v>535</v>
      </c>
    </row>
    <row r="373" spans="1:9" s="17" customFormat="1" ht="11.25" hidden="1" outlineLevel="1">
      <c r="A373" s="287"/>
      <c r="B373" s="17" t="s">
        <v>2548</v>
      </c>
      <c r="D373" s="17" t="s">
        <v>2732</v>
      </c>
      <c r="E373" s="105">
        <v>100</v>
      </c>
      <c r="H373" s="287"/>
    </row>
    <row r="374" spans="1:9" s="17" customFormat="1" ht="11.25" hidden="1" outlineLevel="1">
      <c r="A374" s="287"/>
      <c r="B374" s="17" t="s">
        <v>2549</v>
      </c>
      <c r="D374" s="17" t="s">
        <v>3150</v>
      </c>
      <c r="E374" s="17" t="s">
        <v>3352</v>
      </c>
      <c r="H374" s="287"/>
    </row>
    <row r="375" spans="1:9" s="17" customFormat="1" ht="11.25" hidden="1" outlineLevel="1">
      <c r="A375" s="287"/>
      <c r="D375" s="17" t="s">
        <v>2675</v>
      </c>
      <c r="E375" s="17" t="s">
        <v>3353</v>
      </c>
      <c r="H375" s="287"/>
    </row>
    <row r="376" spans="1:9" s="17" customFormat="1" ht="11.25" hidden="1" outlineLevel="1">
      <c r="A376" s="287"/>
      <c r="D376" s="17" t="s">
        <v>3349</v>
      </c>
      <c r="E376" s="17" t="s">
        <v>3351</v>
      </c>
      <c r="H376" s="287"/>
    </row>
    <row r="377" spans="1:9" s="17" customFormat="1" ht="11.25" hidden="1" outlineLevel="1">
      <c r="A377" s="287"/>
      <c r="D377" s="17" t="s">
        <v>3412</v>
      </c>
      <c r="E377" s="17" t="s">
        <v>3428</v>
      </c>
      <c r="H377" s="287"/>
    </row>
    <row r="378" spans="1:9" s="17" customFormat="1" ht="11.25" hidden="1" outlineLevel="1">
      <c r="A378" s="287"/>
      <c r="H378" s="287"/>
    </row>
    <row r="379" spans="1:9" collapsed="1">
      <c r="A379" s="270">
        <v>17</v>
      </c>
      <c r="B379" s="190" t="s">
        <v>2547</v>
      </c>
      <c r="C379" s="190"/>
      <c r="D379" s="17" t="s">
        <v>3412</v>
      </c>
      <c r="E379" s="272">
        <v>4000</v>
      </c>
      <c r="G379" s="17" t="s">
        <v>1514</v>
      </c>
      <c r="H379" s="277" t="s">
        <v>3238</v>
      </c>
    </row>
    <row r="380" spans="1:9" s="17" customFormat="1" ht="11.25" hidden="1" outlineLevel="1">
      <c r="A380" s="287"/>
      <c r="B380" s="17" t="s">
        <v>2553</v>
      </c>
    </row>
    <row r="381" spans="1:9" s="17" customFormat="1" ht="11.25" hidden="1" outlineLevel="1">
      <c r="A381" s="287"/>
      <c r="B381" s="17" t="s">
        <v>2554</v>
      </c>
      <c r="D381" s="17" t="s">
        <v>3412</v>
      </c>
      <c r="E381" s="17" t="s">
        <v>3428</v>
      </c>
    </row>
    <row r="382" spans="1:9" s="17" customFormat="1" ht="11.25" hidden="1" outlineLevel="1">
      <c r="A382" s="287"/>
    </row>
    <row r="383" spans="1:9" collapsed="1">
      <c r="A383" s="270">
        <v>18</v>
      </c>
      <c r="B383" s="190" t="s">
        <v>2817</v>
      </c>
      <c r="C383" s="279"/>
      <c r="D383" s="17" t="s">
        <v>3412</v>
      </c>
      <c r="E383" s="272">
        <v>2000</v>
      </c>
      <c r="G383" s="17" t="s">
        <v>514</v>
      </c>
      <c r="H383" s="277" t="s">
        <v>3238</v>
      </c>
    </row>
    <row r="384" spans="1:9" ht="11.25" hidden="1" customHeight="1" outlineLevel="1">
      <c r="B384" s="17" t="s">
        <v>2818</v>
      </c>
      <c r="C384" s="17"/>
    </row>
    <row r="385" spans="1:8" ht="11.25" hidden="1" customHeight="1" outlineLevel="1">
      <c r="B385" s="17" t="s">
        <v>2835</v>
      </c>
      <c r="C385" s="17"/>
      <c r="D385" s="17" t="s">
        <v>3412</v>
      </c>
      <c r="E385" s="17" t="s">
        <v>3428</v>
      </c>
    </row>
    <row r="386" spans="1:8" ht="11.25" hidden="1" customHeight="1" outlineLevel="1">
      <c r="B386" s="17" t="s">
        <v>2833</v>
      </c>
      <c r="C386" s="17"/>
    </row>
    <row r="387" spans="1:8" ht="11.25" hidden="1" customHeight="1" outlineLevel="1">
      <c r="B387" s="17"/>
      <c r="C387" s="17"/>
    </row>
    <row r="388" spans="1:8" ht="11.25" hidden="1" customHeight="1" outlineLevel="1">
      <c r="B388" s="15" t="s">
        <v>2877</v>
      </c>
      <c r="C388" s="17"/>
      <c r="G388" s="17" t="s">
        <v>833</v>
      </c>
    </row>
    <row r="389" spans="1:8" ht="11.25" hidden="1" customHeight="1" outlineLevel="1">
      <c r="B389" s="17" t="s">
        <v>3101</v>
      </c>
      <c r="C389" s="17"/>
      <c r="D389" s="17" t="s">
        <v>3412</v>
      </c>
      <c r="E389" s="17" t="s">
        <v>3428</v>
      </c>
    </row>
    <row r="390" spans="1:8" ht="11.25" hidden="1" customHeight="1" outlineLevel="1">
      <c r="B390" s="17" t="s">
        <v>3102</v>
      </c>
      <c r="C390" s="17"/>
    </row>
    <row r="391" spans="1:8" ht="11.25" hidden="1" customHeight="1" outlineLevel="1">
      <c r="B391" s="17"/>
      <c r="C391" s="17"/>
    </row>
    <row r="392" spans="1:8" ht="11.25" hidden="1" customHeight="1" outlineLevel="1">
      <c r="B392" s="15" t="s">
        <v>2878</v>
      </c>
      <c r="C392" s="17"/>
      <c r="G392" s="17" t="s">
        <v>194</v>
      </c>
    </row>
    <row r="393" spans="1:8" ht="11.25" hidden="1" customHeight="1" outlineLevel="1">
      <c r="B393" s="17" t="s">
        <v>3099</v>
      </c>
      <c r="C393" s="17"/>
      <c r="D393" s="17" t="s">
        <v>3412</v>
      </c>
      <c r="E393" s="17" t="s">
        <v>3428</v>
      </c>
    </row>
    <row r="394" spans="1:8" ht="11.25" hidden="1" customHeight="1" outlineLevel="1">
      <c r="B394" s="17" t="s">
        <v>3100</v>
      </c>
      <c r="C394" s="17"/>
    </row>
    <row r="395" spans="1:8" ht="11.25" hidden="1" customHeight="1" outlineLevel="1">
      <c r="B395" s="17"/>
      <c r="C395" s="17"/>
    </row>
    <row r="396" spans="1:8" collapsed="1">
      <c r="A396" s="270">
        <v>19</v>
      </c>
      <c r="B396" s="190" t="s">
        <v>2858</v>
      </c>
      <c r="C396" s="190"/>
      <c r="D396" s="17" t="s">
        <v>3412</v>
      </c>
      <c r="E396" s="272">
        <v>3000</v>
      </c>
      <c r="G396" s="17" t="s">
        <v>3432</v>
      </c>
      <c r="H396" s="277" t="s">
        <v>3238</v>
      </c>
    </row>
    <row r="397" spans="1:8" s="17" customFormat="1" ht="11.25" hidden="1" outlineLevel="1">
      <c r="A397" s="287"/>
      <c r="B397" s="15"/>
      <c r="C397" s="15"/>
      <c r="E397" s="272"/>
      <c r="G397" s="17" t="s">
        <v>3433</v>
      </c>
      <c r="H397" s="278"/>
    </row>
    <row r="398" spans="1:8" s="17" customFormat="1" ht="11.25" hidden="1" outlineLevel="1">
      <c r="A398" s="287"/>
      <c r="G398" s="17" t="s">
        <v>3663</v>
      </c>
    </row>
    <row r="399" spans="1:8" collapsed="1">
      <c r="A399" s="270">
        <v>20</v>
      </c>
      <c r="B399" s="190" t="s">
        <v>2812</v>
      </c>
      <c r="C399" s="279"/>
      <c r="D399" s="17" t="s">
        <v>3412</v>
      </c>
      <c r="E399" s="272">
        <v>1000</v>
      </c>
      <c r="G399" s="17" t="s">
        <v>2819</v>
      </c>
      <c r="H399" s="277" t="s">
        <v>3238</v>
      </c>
    </row>
    <row r="400" spans="1:8" ht="11.25" hidden="1" customHeight="1" outlineLevel="1">
      <c r="A400" s="76"/>
      <c r="B400" s="76" t="s">
        <v>2811</v>
      </c>
      <c r="C400" s="280"/>
    </row>
    <row r="401" spans="1:8" ht="11.25" hidden="1" customHeight="1" outlineLevel="1">
      <c r="A401" s="76"/>
      <c r="B401" s="76"/>
      <c r="C401" s="280"/>
      <c r="D401" s="17" t="s">
        <v>3412</v>
      </c>
      <c r="E401" s="17" t="s">
        <v>3428</v>
      </c>
    </row>
    <row r="402" spans="1:8" ht="11.25" hidden="1" customHeight="1" outlineLevel="1">
      <c r="B402" s="14"/>
      <c r="C402" s="14"/>
    </row>
    <row r="403" spans="1:8" collapsed="1">
      <c r="A403" s="270">
        <v>21</v>
      </c>
      <c r="B403" s="190" t="s">
        <v>2546</v>
      </c>
      <c r="C403" s="190"/>
      <c r="E403" s="272">
        <f>SUM(E404:E412)</f>
        <v>4100</v>
      </c>
      <c r="F403" s="15"/>
      <c r="G403" s="17" t="s">
        <v>2857</v>
      </c>
      <c r="H403" s="277" t="s">
        <v>3238</v>
      </c>
    </row>
    <row r="404" spans="1:8" s="17" customFormat="1" ht="11.25" hidden="1" outlineLevel="1">
      <c r="A404" s="287"/>
      <c r="B404" s="17" t="s">
        <v>2550</v>
      </c>
      <c r="D404" s="17" t="s">
        <v>2592</v>
      </c>
      <c r="E404" s="105">
        <v>500</v>
      </c>
      <c r="H404" s="76"/>
    </row>
    <row r="405" spans="1:8" s="17" customFormat="1" ht="11.25" hidden="1" outlineLevel="1">
      <c r="A405" s="287"/>
      <c r="B405" s="17" t="s">
        <v>2730</v>
      </c>
      <c r="D405" s="17" t="s">
        <v>2593</v>
      </c>
      <c r="E405" s="105">
        <v>50</v>
      </c>
      <c r="H405" s="76"/>
    </row>
    <row r="406" spans="1:8" s="17" customFormat="1" ht="11.25" hidden="1" outlineLevel="1">
      <c r="A406" s="287"/>
      <c r="B406" s="17" t="s">
        <v>2731</v>
      </c>
      <c r="D406" s="17" t="s">
        <v>2594</v>
      </c>
      <c r="E406" s="105">
        <v>150</v>
      </c>
      <c r="H406" s="76"/>
    </row>
    <row r="407" spans="1:8" s="17" customFormat="1" ht="11.25" hidden="1" outlineLevel="1">
      <c r="A407" s="287"/>
      <c r="B407" s="17" t="s">
        <v>2551</v>
      </c>
      <c r="D407" s="17" t="s">
        <v>2595</v>
      </c>
      <c r="E407" s="105">
        <v>200</v>
      </c>
      <c r="H407" s="76"/>
    </row>
    <row r="408" spans="1:8" s="17" customFormat="1" ht="11.25" hidden="1" outlineLevel="1">
      <c r="A408" s="287"/>
      <c r="B408" s="17" t="s">
        <v>2552</v>
      </c>
      <c r="D408" s="17" t="s">
        <v>3412</v>
      </c>
      <c r="E408" s="17" t="s">
        <v>3428</v>
      </c>
      <c r="F408" s="105" t="s">
        <v>3414</v>
      </c>
      <c r="H408" s="76"/>
    </row>
    <row r="409" spans="1:8" s="17" customFormat="1" hidden="1" outlineLevel="1">
      <c r="A409" s="287"/>
      <c r="D409" s="17" t="s">
        <v>2596</v>
      </c>
      <c r="E409" s="105">
        <f>800*4</f>
        <v>3200</v>
      </c>
      <c r="F409" s="105" t="s">
        <v>3414</v>
      </c>
      <c r="G409" s="17" t="s">
        <v>3415</v>
      </c>
      <c r="H409" s="124"/>
    </row>
    <row r="410" spans="1:8" s="17" customFormat="1" hidden="1" outlineLevel="1">
      <c r="A410" s="287"/>
      <c r="F410" s="105" t="s">
        <v>2771</v>
      </c>
      <c r="G410" s="17" t="s">
        <v>3580</v>
      </c>
      <c r="H410"/>
    </row>
    <row r="411" spans="1:8" s="17" customFormat="1" ht="11.25" hidden="1" outlineLevel="1">
      <c r="A411" s="287"/>
      <c r="D411" s="306" t="s">
        <v>3577</v>
      </c>
      <c r="E411" s="105"/>
      <c r="G411" s="302" t="s">
        <v>647</v>
      </c>
      <c r="H411" s="306" t="s">
        <v>581</v>
      </c>
    </row>
    <row r="412" spans="1:8" s="17" customFormat="1" ht="11.25" hidden="1" outlineLevel="1">
      <c r="A412" s="287"/>
    </row>
    <row r="413" spans="1:8" s="17" customFormat="1" ht="15" customHeight="1" collapsed="1">
      <c r="A413" s="287"/>
      <c r="E413" s="105"/>
      <c r="H413" s="76"/>
    </row>
    <row r="414" spans="1:8">
      <c r="B414" s="190" t="s">
        <v>2451</v>
      </c>
      <c r="C414" s="190"/>
      <c r="E414" s="272">
        <f>SUM(E415:E416)</f>
        <v>900</v>
      </c>
      <c r="G414" s="17" t="s">
        <v>1845</v>
      </c>
      <c r="H414" s="276" t="s">
        <v>2805</v>
      </c>
    </row>
    <row r="415" spans="1:8" s="17" customFormat="1" ht="11.25" hidden="1" outlineLevel="1">
      <c r="A415" s="287"/>
      <c r="B415" s="17" t="s">
        <v>2560</v>
      </c>
      <c r="D415" s="17" t="s">
        <v>2595</v>
      </c>
      <c r="E415" s="105">
        <v>600</v>
      </c>
      <c r="H415" s="76"/>
    </row>
    <row r="416" spans="1:8" s="17" customFormat="1" ht="11.25" hidden="1" outlineLevel="1">
      <c r="A416" s="287"/>
      <c r="B416" s="17" t="s">
        <v>2561</v>
      </c>
      <c r="D416" s="17" t="s">
        <v>2733</v>
      </c>
      <c r="E416" s="105">
        <v>300</v>
      </c>
      <c r="H416" s="76"/>
    </row>
    <row r="417" spans="1:8" s="17" customFormat="1" ht="11.25" hidden="1" outlineLevel="1">
      <c r="A417" s="287"/>
      <c r="B417" s="17" t="s">
        <v>2563</v>
      </c>
      <c r="H417" s="76"/>
    </row>
    <row r="418" spans="1:8" s="17" customFormat="1" ht="11.25" hidden="1" outlineLevel="1">
      <c r="A418" s="287"/>
      <c r="B418" s="17" t="s">
        <v>2747</v>
      </c>
      <c r="D418" s="17" t="s">
        <v>3412</v>
      </c>
      <c r="E418" s="17" t="s">
        <v>3434</v>
      </c>
      <c r="H418" s="76"/>
    </row>
    <row r="419" spans="1:8" s="17" customFormat="1" ht="11.25" hidden="1" outlineLevel="1">
      <c r="A419" s="287"/>
      <c r="B419" s="17" t="s">
        <v>2748</v>
      </c>
      <c r="H419" s="76"/>
    </row>
    <row r="420" spans="1:8" s="17" customFormat="1" ht="11.25" hidden="1" outlineLevel="1">
      <c r="A420" s="287"/>
      <c r="H420" s="76"/>
    </row>
    <row r="421" spans="1:8" collapsed="1">
      <c r="B421" s="190" t="s">
        <v>2806</v>
      </c>
      <c r="C421" s="190"/>
      <c r="D421" s="17" t="s">
        <v>2754</v>
      </c>
      <c r="E421" s="272">
        <f>SUM(E422:E424)</f>
        <v>600</v>
      </c>
      <c r="G421" s="17" t="s">
        <v>2807</v>
      </c>
      <c r="H421" s="270" t="s">
        <v>922</v>
      </c>
    </row>
    <row r="422" spans="1:8" s="17" customFormat="1" ht="11.25" hidden="1" outlineLevel="1">
      <c r="A422" s="287"/>
      <c r="B422" s="17" t="s">
        <v>2556</v>
      </c>
      <c r="D422" s="17" t="s">
        <v>2755</v>
      </c>
      <c r="E422" s="105">
        <v>100</v>
      </c>
      <c r="H422" s="76"/>
    </row>
    <row r="423" spans="1:8" s="17" customFormat="1" ht="11.25" hidden="1" outlineLevel="1">
      <c r="A423" s="287"/>
      <c r="B423" s="17" t="s">
        <v>2555</v>
      </c>
      <c r="D423" s="17" t="s">
        <v>2595</v>
      </c>
      <c r="E423" s="105">
        <v>200</v>
      </c>
      <c r="H423" s="76"/>
    </row>
    <row r="424" spans="1:8" s="17" customFormat="1" ht="11.25" hidden="1" outlineLevel="1">
      <c r="A424" s="287"/>
      <c r="B424" s="17" t="s">
        <v>2584</v>
      </c>
      <c r="D424" s="17" t="s">
        <v>2600</v>
      </c>
      <c r="E424" s="105">
        <v>300</v>
      </c>
      <c r="H424" s="76"/>
    </row>
    <row r="425" spans="1:8" s="17" customFormat="1" ht="11.25" hidden="1" outlineLevel="1">
      <c r="A425" s="287"/>
      <c r="B425" s="17" t="s">
        <v>2585</v>
      </c>
      <c r="H425" s="76"/>
    </row>
    <row r="426" spans="1:8" s="17" customFormat="1" ht="11.25" hidden="1" outlineLevel="1">
      <c r="A426" s="287"/>
      <c r="B426" s="17" t="s">
        <v>2557</v>
      </c>
      <c r="D426" s="15" t="s">
        <v>2764</v>
      </c>
      <c r="H426" s="76"/>
    </row>
    <row r="427" spans="1:8" s="17" customFormat="1" ht="11.25" hidden="1" outlineLevel="1">
      <c r="A427" s="287"/>
      <c r="B427" s="17" t="s">
        <v>2836</v>
      </c>
      <c r="D427" s="17" t="s">
        <v>209</v>
      </c>
      <c r="H427" s="76"/>
    </row>
    <row r="428" spans="1:8" s="17" customFormat="1" ht="11.25" hidden="1" outlineLevel="1">
      <c r="A428" s="287"/>
      <c r="B428" s="17" t="s">
        <v>2558</v>
      </c>
      <c r="D428" s="17" t="s">
        <v>1751</v>
      </c>
      <c r="H428" s="76"/>
    </row>
    <row r="429" spans="1:8" s="17" customFormat="1" ht="11.25" hidden="1" outlineLevel="1">
      <c r="A429" s="287"/>
      <c r="B429" s="17" t="s">
        <v>2582</v>
      </c>
      <c r="D429" s="17" t="s">
        <v>2763</v>
      </c>
      <c r="H429" s="76"/>
    </row>
    <row r="430" spans="1:8" s="17" customFormat="1" ht="11.25" hidden="1" outlineLevel="1">
      <c r="A430" s="287"/>
      <c r="B430" s="17" t="s">
        <v>2583</v>
      </c>
      <c r="D430" s="17" t="s">
        <v>2765</v>
      </c>
      <c r="H430" s="76"/>
    </row>
    <row r="431" spans="1:8" s="17" customFormat="1" ht="11.25" hidden="1" outlineLevel="1">
      <c r="A431" s="287"/>
      <c r="B431" s="17" t="s">
        <v>2578</v>
      </c>
      <c r="D431" s="15" t="s">
        <v>3438</v>
      </c>
      <c r="H431" s="76"/>
    </row>
    <row r="432" spans="1:8" s="17" customFormat="1" ht="11.25" hidden="1" outlineLevel="1">
      <c r="A432" s="287"/>
      <c r="B432" s="17" t="s">
        <v>2579</v>
      </c>
      <c r="D432" s="17" t="s">
        <v>39</v>
      </c>
      <c r="H432" s="76"/>
    </row>
    <row r="433" spans="1:8" s="17" customFormat="1" ht="11.25" hidden="1" outlineLevel="1">
      <c r="A433" s="287"/>
      <c r="B433" s="17" t="s">
        <v>2577</v>
      </c>
      <c r="D433" s="15" t="s">
        <v>2766</v>
      </c>
      <c r="H433" s="76"/>
    </row>
    <row r="434" spans="1:8" s="17" customFormat="1" ht="11.25" hidden="1" outlineLevel="1">
      <c r="A434" s="287"/>
      <c r="B434" s="17" t="s">
        <v>2581</v>
      </c>
      <c r="D434" s="17" t="s">
        <v>2767</v>
      </c>
      <c r="H434" s="76"/>
    </row>
    <row r="435" spans="1:8" s="17" customFormat="1" ht="11.25" hidden="1" outlineLevel="1">
      <c r="A435" s="287"/>
      <c r="B435" s="17" t="s">
        <v>2580</v>
      </c>
      <c r="D435" s="15" t="s">
        <v>2768</v>
      </c>
      <c r="H435" s="76"/>
    </row>
    <row r="436" spans="1:8" s="17" customFormat="1" ht="11.25" hidden="1" outlineLevel="1">
      <c r="A436" s="287"/>
      <c r="B436" s="17" t="s">
        <v>2575</v>
      </c>
      <c r="D436" s="17" t="s">
        <v>1809</v>
      </c>
      <c r="H436" s="76"/>
    </row>
    <row r="437" spans="1:8" s="17" customFormat="1" ht="11.25" hidden="1" outlineLevel="1">
      <c r="A437" s="287"/>
      <c r="B437" s="17" t="s">
        <v>2576</v>
      </c>
      <c r="H437" s="76"/>
    </row>
    <row r="438" spans="1:8" s="17" customFormat="1" ht="11.25" hidden="1" outlineLevel="1">
      <c r="A438" s="287"/>
      <c r="B438" s="17" t="s">
        <v>2573</v>
      </c>
      <c r="D438" s="17" t="s">
        <v>3435</v>
      </c>
      <c r="E438" s="17" t="s">
        <v>3352</v>
      </c>
      <c r="H438" s="76"/>
    </row>
    <row r="439" spans="1:8" s="17" customFormat="1" ht="11.25" hidden="1" outlineLevel="1">
      <c r="A439" s="287"/>
      <c r="B439" s="17" t="s">
        <v>2574</v>
      </c>
      <c r="D439" s="17" t="s">
        <v>3437</v>
      </c>
      <c r="E439" s="17" t="s">
        <v>3352</v>
      </c>
      <c r="H439" s="76"/>
    </row>
    <row r="440" spans="1:8" s="17" customFormat="1" ht="11.25" hidden="1" outlineLevel="1">
      <c r="A440" s="287"/>
      <c r="B440" s="17" t="s">
        <v>2749</v>
      </c>
      <c r="D440" s="17" t="s">
        <v>3429</v>
      </c>
      <c r="E440" s="17" t="s">
        <v>3352</v>
      </c>
      <c r="H440" s="76"/>
    </row>
    <row r="441" spans="1:8" s="17" customFormat="1" ht="11.25" hidden="1" outlineLevel="1">
      <c r="A441" s="287"/>
      <c r="B441" s="17" t="s">
        <v>2750</v>
      </c>
      <c r="D441" s="17" t="s">
        <v>3436</v>
      </c>
      <c r="E441" s="17" t="s">
        <v>3352</v>
      </c>
      <c r="H441" s="76"/>
    </row>
    <row r="442" spans="1:8" s="17" customFormat="1" ht="11.25" hidden="1" outlineLevel="1">
      <c r="A442" s="287"/>
      <c r="B442" s="17" t="s">
        <v>2751</v>
      </c>
      <c r="D442" s="17" t="s">
        <v>2675</v>
      </c>
      <c r="E442" s="17" t="s">
        <v>3353</v>
      </c>
      <c r="H442" s="76"/>
    </row>
    <row r="443" spans="1:8" s="17" customFormat="1" ht="11.25" hidden="1" outlineLevel="1">
      <c r="A443" s="287"/>
      <c r="B443" s="17" t="s">
        <v>2559</v>
      </c>
      <c r="D443" s="17" t="s">
        <v>3349</v>
      </c>
      <c r="E443" s="17" t="s">
        <v>3351</v>
      </c>
      <c r="H443" s="76"/>
    </row>
    <row r="444" spans="1:8" s="17" customFormat="1" ht="11.25" hidden="1" outlineLevel="1">
      <c r="A444" s="287"/>
      <c r="D444" s="17" t="s">
        <v>3412</v>
      </c>
      <c r="E444" s="17" t="s">
        <v>3428</v>
      </c>
      <c r="H444" s="76"/>
    </row>
    <row r="445" spans="1:8" s="17" customFormat="1" ht="11.25" hidden="1" outlineLevel="1">
      <c r="A445" s="287"/>
      <c r="H445" s="76"/>
    </row>
    <row r="446" spans="1:8" collapsed="1">
      <c r="B446" s="190" t="s">
        <v>2448</v>
      </c>
      <c r="C446" s="190"/>
      <c r="E446" s="272">
        <v>300</v>
      </c>
      <c r="G446" s="17" t="s">
        <v>1512</v>
      </c>
      <c r="H446" s="276" t="s">
        <v>2805</v>
      </c>
    </row>
    <row r="447" spans="1:8" s="17" customFormat="1" ht="11.25" hidden="1" outlineLevel="1">
      <c r="A447" s="287"/>
      <c r="B447" s="17" t="s">
        <v>2508</v>
      </c>
      <c r="D447" s="17" t="s">
        <v>2756</v>
      </c>
      <c r="E447" s="105">
        <v>300</v>
      </c>
    </row>
    <row r="448" spans="1:8" s="17" customFormat="1" ht="11.25" hidden="1" outlineLevel="1">
      <c r="A448" s="287"/>
      <c r="B448" s="17" t="s">
        <v>2509</v>
      </c>
      <c r="E448" s="105"/>
    </row>
    <row r="449" spans="1:5" s="17" customFormat="1" ht="11.25" hidden="1" outlineLevel="1">
      <c r="A449" s="287"/>
      <c r="B449" s="17" t="s">
        <v>3112</v>
      </c>
      <c r="D449" s="15" t="s">
        <v>3440</v>
      </c>
    </row>
    <row r="450" spans="1:5" s="17" customFormat="1" ht="11.25" hidden="1" outlineLevel="1">
      <c r="A450" s="287"/>
      <c r="B450" s="17" t="s">
        <v>2885</v>
      </c>
      <c r="D450" s="17" t="s">
        <v>3445</v>
      </c>
    </row>
    <row r="451" spans="1:5" s="17" customFormat="1" ht="11.25" hidden="1" outlineLevel="1">
      <c r="A451" s="287"/>
      <c r="D451" s="17" t="s">
        <v>3441</v>
      </c>
    </row>
    <row r="452" spans="1:5" s="17" customFormat="1" ht="11.25" hidden="1" outlineLevel="1">
      <c r="B452" s="285" t="s">
        <v>2887</v>
      </c>
      <c r="D452" s="17" t="s">
        <v>3442</v>
      </c>
    </row>
    <row r="453" spans="1:5" s="120" customFormat="1" ht="11.25" hidden="1" outlineLevel="1">
      <c r="B453" s="120" t="s">
        <v>2888</v>
      </c>
      <c r="D453" s="17" t="s">
        <v>3443</v>
      </c>
    </row>
    <row r="454" spans="1:5" s="120" customFormat="1" ht="11.25" hidden="1" outlineLevel="1">
      <c r="B454" s="120" t="s">
        <v>2889</v>
      </c>
      <c r="D454" s="120" t="s">
        <v>3444</v>
      </c>
    </row>
    <row r="455" spans="1:5" s="120" customFormat="1" ht="11.25" hidden="1" outlineLevel="1">
      <c r="B455" s="281" t="s">
        <v>2890</v>
      </c>
      <c r="C455" s="281"/>
    </row>
    <row r="456" spans="1:5" s="120" customFormat="1" ht="11.25" hidden="1" outlineLevel="1">
      <c r="B456" s="281" t="s">
        <v>2891</v>
      </c>
      <c r="C456" s="281"/>
      <c r="D456" s="120" t="s">
        <v>3446</v>
      </c>
      <c r="E456" s="17" t="s">
        <v>3352</v>
      </c>
    </row>
    <row r="457" spans="1:5" s="120" customFormat="1" ht="11.25" hidden="1" outlineLevel="1">
      <c r="B457" s="281"/>
      <c r="C457" s="282" t="s">
        <v>2892</v>
      </c>
      <c r="D457" s="17" t="s">
        <v>3439</v>
      </c>
      <c r="E457" s="17" t="s">
        <v>3352</v>
      </c>
    </row>
    <row r="458" spans="1:5" s="120" customFormat="1" ht="11.25" hidden="1" outlineLevel="1">
      <c r="B458" s="120" t="s">
        <v>2893</v>
      </c>
      <c r="D458" s="17" t="s">
        <v>2675</v>
      </c>
      <c r="E458" s="17" t="s">
        <v>3353</v>
      </c>
    </row>
    <row r="459" spans="1:5" s="120" customFormat="1" ht="11.25" hidden="1" outlineLevel="1">
      <c r="B459" s="120" t="s">
        <v>2894</v>
      </c>
      <c r="D459" s="17" t="s">
        <v>3349</v>
      </c>
      <c r="E459" s="17" t="s">
        <v>3351</v>
      </c>
    </row>
    <row r="460" spans="1:5" s="120" customFormat="1" ht="11.25" hidden="1" outlineLevel="1">
      <c r="B460" s="120" t="s">
        <v>2895</v>
      </c>
      <c r="D460" s="17" t="s">
        <v>3412</v>
      </c>
      <c r="E460" s="17" t="s">
        <v>3428</v>
      </c>
    </row>
    <row r="461" spans="1:5" s="120" customFormat="1" ht="11.25" hidden="1" outlineLevel="1">
      <c r="B461" s="120" t="s">
        <v>2896</v>
      </c>
    </row>
    <row r="462" spans="1:5" s="120" customFormat="1" ht="11.25" hidden="1" outlineLevel="1">
      <c r="B462" s="120" t="s">
        <v>2897</v>
      </c>
    </row>
    <row r="463" spans="1:5" s="120" customFormat="1" ht="11.25" hidden="1" outlineLevel="1">
      <c r="B463" s="120" t="s">
        <v>2898</v>
      </c>
    </row>
    <row r="464" spans="1:5" s="120" customFormat="1" ht="11.25" hidden="1" outlineLevel="1">
      <c r="C464" s="283" t="s">
        <v>2899</v>
      </c>
    </row>
    <row r="465" spans="2:3" s="120" customFormat="1" ht="11.25" hidden="1" outlineLevel="1">
      <c r="C465" s="283" t="s">
        <v>2900</v>
      </c>
    </row>
    <row r="466" spans="2:3" s="120" customFormat="1" ht="11.25" hidden="1" outlineLevel="1">
      <c r="B466" s="120" t="s">
        <v>2901</v>
      </c>
    </row>
    <row r="467" spans="2:3" s="120" customFormat="1" ht="11.25" hidden="1" outlineLevel="1">
      <c r="B467" s="120" t="s">
        <v>2902</v>
      </c>
    </row>
    <row r="468" spans="2:3" s="120" customFormat="1" ht="11.25" hidden="1" outlineLevel="1">
      <c r="C468" s="283" t="s">
        <v>2903</v>
      </c>
    </row>
    <row r="469" spans="2:3" s="120" customFormat="1" ht="11.25" hidden="1" outlineLevel="1">
      <c r="B469" s="120" t="s">
        <v>2904</v>
      </c>
      <c r="C469" s="283"/>
    </row>
    <row r="470" spans="2:3" s="120" customFormat="1" ht="11.25" hidden="1" outlineLevel="1">
      <c r="B470" s="120" t="s">
        <v>2905</v>
      </c>
      <c r="C470" s="283"/>
    </row>
    <row r="471" spans="2:3" s="120" customFormat="1" ht="11.25" hidden="1" outlineLevel="1">
      <c r="B471" s="120" t="s">
        <v>2906</v>
      </c>
    </row>
    <row r="472" spans="2:3" s="120" customFormat="1" ht="11.25" hidden="1" outlineLevel="1">
      <c r="B472" s="120" t="s">
        <v>2907</v>
      </c>
    </row>
    <row r="473" spans="2:3" s="120" customFormat="1" ht="11.25" hidden="1" outlineLevel="1">
      <c r="B473" s="120" t="s">
        <v>2908</v>
      </c>
    </row>
    <row r="474" spans="2:3" s="120" customFormat="1" ht="11.25" hidden="1" outlineLevel="1">
      <c r="C474" s="283" t="s">
        <v>2909</v>
      </c>
    </row>
    <row r="475" spans="2:3" s="120" customFormat="1" ht="11.25" hidden="1" outlineLevel="1">
      <c r="B475" s="120" t="s">
        <v>2910</v>
      </c>
    </row>
    <row r="476" spans="2:3" s="120" customFormat="1" ht="11.25" hidden="1" outlineLevel="1">
      <c r="B476" s="120" t="s">
        <v>2911</v>
      </c>
    </row>
    <row r="477" spans="2:3" s="120" customFormat="1" ht="11.25" hidden="1" outlineLevel="1">
      <c r="B477" s="281" t="s">
        <v>2912</v>
      </c>
    </row>
    <row r="478" spans="2:3" s="120" customFormat="1" ht="11.25" hidden="1" outlineLevel="1">
      <c r="B478" s="120" t="s">
        <v>2913</v>
      </c>
    </row>
    <row r="479" spans="2:3" s="120" customFormat="1" ht="11.25" hidden="1" outlineLevel="1">
      <c r="B479" s="120" t="s">
        <v>2914</v>
      </c>
    </row>
    <row r="480" spans="2:3" s="120" customFormat="1" ht="11.25" hidden="1" outlineLevel="1">
      <c r="B480" s="120" t="s">
        <v>2915</v>
      </c>
    </row>
    <row r="481" spans="2:3" s="120" customFormat="1" ht="11.25" hidden="1" outlineLevel="1">
      <c r="C481" s="283" t="s">
        <v>2916</v>
      </c>
    </row>
    <row r="482" spans="2:3" s="120" customFormat="1" ht="11.25" hidden="1" outlineLevel="1">
      <c r="C482" s="283" t="s">
        <v>2917</v>
      </c>
    </row>
    <row r="483" spans="2:3" s="120" customFormat="1" ht="11.25" hidden="1" outlineLevel="1">
      <c r="B483" s="120" t="s">
        <v>2918</v>
      </c>
      <c r="C483" s="283"/>
    </row>
    <row r="484" spans="2:3" s="120" customFormat="1" ht="11.25" hidden="1" outlineLevel="1">
      <c r="B484" s="120" t="s">
        <v>2919</v>
      </c>
    </row>
    <row r="485" spans="2:3" s="120" customFormat="1" ht="11.25" hidden="1" outlineLevel="1">
      <c r="B485" s="120" t="s">
        <v>2920</v>
      </c>
    </row>
    <row r="486" spans="2:3" s="120" customFormat="1" ht="11.25" hidden="1" outlineLevel="1">
      <c r="C486" s="283" t="s">
        <v>2921</v>
      </c>
    </row>
    <row r="487" spans="2:3" s="120" customFormat="1" ht="11.25" hidden="1" outlineLevel="1">
      <c r="B487" s="120" t="s">
        <v>2922</v>
      </c>
      <c r="C487" s="283"/>
    </row>
    <row r="488" spans="2:3" s="120" customFormat="1" ht="11.25" hidden="1" outlineLevel="1">
      <c r="B488" s="120" t="s">
        <v>2923</v>
      </c>
    </row>
    <row r="489" spans="2:3" s="120" customFormat="1" ht="11.25" hidden="1" outlineLevel="1">
      <c r="B489" s="120" t="s">
        <v>2924</v>
      </c>
    </row>
    <row r="490" spans="2:3" s="120" customFormat="1" ht="11.25" hidden="1" outlineLevel="1">
      <c r="B490" s="120" t="s">
        <v>2925</v>
      </c>
    </row>
    <row r="491" spans="2:3" s="120" customFormat="1" ht="11.25" hidden="1" outlineLevel="1">
      <c r="B491" s="281" t="s">
        <v>2926</v>
      </c>
    </row>
    <row r="492" spans="2:3" s="120" customFormat="1" ht="11.25" hidden="1" outlineLevel="1">
      <c r="B492" s="281" t="s">
        <v>2927</v>
      </c>
    </row>
    <row r="493" spans="2:3" s="120" customFormat="1" ht="11.25" hidden="1" outlineLevel="1">
      <c r="B493" s="120" t="s">
        <v>2928</v>
      </c>
    </row>
    <row r="494" spans="2:3" s="120" customFormat="1" ht="11.25" hidden="1" outlineLevel="1">
      <c r="C494" s="283" t="s">
        <v>2929</v>
      </c>
    </row>
    <row r="495" spans="2:3" s="120" customFormat="1" ht="11.25" hidden="1" outlineLevel="1">
      <c r="B495" s="120" t="s">
        <v>2930</v>
      </c>
      <c r="C495" s="283"/>
    </row>
    <row r="496" spans="2:3" s="120" customFormat="1" ht="11.25" hidden="1" outlineLevel="1">
      <c r="B496" s="120" t="s">
        <v>2931</v>
      </c>
    </row>
    <row r="497" spans="1:4" s="120" customFormat="1" ht="11.25" hidden="1" outlineLevel="1">
      <c r="C497" s="283" t="s">
        <v>2932</v>
      </c>
    </row>
    <row r="498" spans="1:4" s="120" customFormat="1" ht="11.25" hidden="1" outlineLevel="1">
      <c r="C498" s="283" t="s">
        <v>2933</v>
      </c>
    </row>
    <row r="499" spans="1:4" s="120" customFormat="1" ht="11.25" hidden="1" outlineLevel="1">
      <c r="C499" s="283" t="s">
        <v>2934</v>
      </c>
    </row>
    <row r="500" spans="1:4" s="120" customFormat="1" ht="11.25" hidden="1" outlineLevel="1">
      <c r="C500" s="283" t="s">
        <v>2935</v>
      </c>
    </row>
    <row r="501" spans="1:4" s="120" customFormat="1" ht="11.25" hidden="1" outlineLevel="1">
      <c r="B501" s="120" t="s">
        <v>2936</v>
      </c>
      <c r="D501" s="283"/>
    </row>
    <row r="502" spans="1:4" s="120" customFormat="1" ht="11.25" hidden="1" outlineLevel="1">
      <c r="B502" s="120" t="s">
        <v>3094</v>
      </c>
      <c r="D502" s="283"/>
    </row>
    <row r="503" spans="1:4" s="120" customFormat="1" ht="11.25" hidden="1" outlineLevel="1">
      <c r="D503" s="283"/>
    </row>
    <row r="504" spans="1:4" s="120" customFormat="1" hidden="1" outlineLevel="1">
      <c r="B504" s="285" t="s">
        <v>2937</v>
      </c>
      <c r="C504"/>
      <c r="D504" s="283"/>
    </row>
    <row r="505" spans="1:4" s="120" customFormat="1" hidden="1" outlineLevel="1">
      <c r="A505"/>
      <c r="C505" s="281" t="s">
        <v>2938</v>
      </c>
      <c r="D505" s="283"/>
    </row>
    <row r="506" spans="1:4" s="120" customFormat="1" ht="11.25" hidden="1" outlineLevel="1">
      <c r="B506" s="120" t="s">
        <v>2939</v>
      </c>
      <c r="D506" s="283"/>
    </row>
    <row r="507" spans="1:4" s="120" customFormat="1" ht="11.25" hidden="1" outlineLevel="1">
      <c r="B507" s="120" t="s">
        <v>2940</v>
      </c>
      <c r="D507" s="283"/>
    </row>
    <row r="508" spans="1:4" s="120" customFormat="1" ht="11.25" hidden="1" outlineLevel="1">
      <c r="B508" s="120" t="s">
        <v>2941</v>
      </c>
      <c r="D508" s="283"/>
    </row>
    <row r="509" spans="1:4" s="120" customFormat="1" ht="11.25" hidden="1" outlineLevel="1">
      <c r="C509" s="120" t="s">
        <v>2942</v>
      </c>
      <c r="D509" s="283"/>
    </row>
    <row r="510" spans="1:4" s="120" customFormat="1" ht="11.25" hidden="1" outlineLevel="1">
      <c r="B510" s="281" t="s">
        <v>2943</v>
      </c>
      <c r="D510" s="283"/>
    </row>
    <row r="511" spans="1:4" s="120" customFormat="1" ht="11.25" hidden="1" outlineLevel="1">
      <c r="B511" s="120" t="s">
        <v>2944</v>
      </c>
      <c r="D511" s="283"/>
    </row>
    <row r="512" spans="1:4" s="120" customFormat="1" ht="11.25" hidden="1" outlineLevel="1">
      <c r="B512" s="120" t="s">
        <v>2945</v>
      </c>
      <c r="D512" s="283"/>
    </row>
    <row r="513" spans="1:4" s="120" customFormat="1" ht="11.25" hidden="1" outlineLevel="1">
      <c r="B513" s="120" t="s">
        <v>2946</v>
      </c>
      <c r="D513" s="283"/>
    </row>
    <row r="514" spans="1:4" s="120" customFormat="1" ht="11.25" hidden="1" outlineLevel="1">
      <c r="B514" s="120" t="s">
        <v>2947</v>
      </c>
      <c r="D514" s="283"/>
    </row>
    <row r="515" spans="1:4" s="120" customFormat="1" ht="11.25" hidden="1" outlineLevel="1">
      <c r="B515" s="120" t="s">
        <v>2948</v>
      </c>
      <c r="D515" s="283"/>
    </row>
    <row r="516" spans="1:4" s="120" customFormat="1" ht="11.25" hidden="1" outlineLevel="1">
      <c r="B516" s="120" t="s">
        <v>2949</v>
      </c>
      <c r="D516" s="283"/>
    </row>
    <row r="517" spans="1:4" s="120" customFormat="1" ht="11.25" hidden="1" outlineLevel="1">
      <c r="B517" s="120" t="s">
        <v>2950</v>
      </c>
      <c r="D517" s="283"/>
    </row>
    <row r="518" spans="1:4" s="120" customFormat="1" ht="11.25" hidden="1" outlineLevel="1">
      <c r="B518" s="120" t="s">
        <v>2951</v>
      </c>
      <c r="D518" s="283"/>
    </row>
    <row r="519" spans="1:4" s="120" customFormat="1" ht="11.25" hidden="1" outlineLevel="1">
      <c r="B519" s="120" t="s">
        <v>2952</v>
      </c>
      <c r="D519" s="283"/>
    </row>
    <row r="520" spans="1:4" s="120" customFormat="1" ht="11.25" hidden="1" outlineLevel="1">
      <c r="B520" s="120" t="s">
        <v>2953</v>
      </c>
      <c r="D520" s="283"/>
    </row>
    <row r="521" spans="1:4" s="120" customFormat="1" ht="11.25" hidden="1" outlineLevel="1">
      <c r="B521" s="120" t="s">
        <v>2954</v>
      </c>
      <c r="D521" s="283"/>
    </row>
    <row r="522" spans="1:4" s="120" customFormat="1" ht="11.25" hidden="1" outlineLevel="1">
      <c r="B522" s="120" t="s">
        <v>2955</v>
      </c>
      <c r="D522" s="283"/>
    </row>
    <row r="523" spans="1:4" s="120" customFormat="1" ht="11.25" hidden="1" outlineLevel="1">
      <c r="B523" s="120" t="s">
        <v>2956</v>
      </c>
      <c r="D523" s="283"/>
    </row>
    <row r="524" spans="1:4" s="120" customFormat="1" ht="11.25" hidden="1" outlineLevel="1">
      <c r="B524" s="120" t="s">
        <v>2957</v>
      </c>
      <c r="D524" s="283"/>
    </row>
    <row r="525" spans="1:4" s="120" customFormat="1" hidden="1" outlineLevel="1">
      <c r="A525"/>
      <c r="B525"/>
      <c r="C525" s="283" t="s">
        <v>2958</v>
      </c>
      <c r="D525" s="283"/>
    </row>
    <row r="526" spans="1:4" s="120" customFormat="1" ht="11.25" hidden="1" outlineLevel="1">
      <c r="C526" s="283" t="s">
        <v>2959</v>
      </c>
      <c r="D526" s="283"/>
    </row>
    <row r="527" spans="1:4" s="120" customFormat="1" ht="11.25" hidden="1" outlineLevel="1">
      <c r="B527" s="120" t="s">
        <v>2960</v>
      </c>
      <c r="D527" s="283"/>
    </row>
    <row r="528" spans="1:4" s="120" customFormat="1" ht="11.25" hidden="1" outlineLevel="1">
      <c r="C528" s="283" t="s">
        <v>2961</v>
      </c>
      <c r="D528" s="283"/>
    </row>
    <row r="529" spans="2:4" s="120" customFormat="1" ht="11.25" hidden="1" outlineLevel="1">
      <c r="B529" s="120" t="s">
        <v>2962</v>
      </c>
      <c r="D529" s="283"/>
    </row>
    <row r="530" spans="2:4" s="120" customFormat="1" ht="11.25" hidden="1" outlineLevel="1">
      <c r="B530" s="120" t="s">
        <v>2963</v>
      </c>
      <c r="D530" s="283"/>
    </row>
    <row r="531" spans="2:4" s="120" customFormat="1" ht="11.25" hidden="1" outlineLevel="1">
      <c r="B531" s="120" t="s">
        <v>2964</v>
      </c>
      <c r="D531" s="283"/>
    </row>
    <row r="532" spans="2:4" s="120" customFormat="1" ht="11.25" hidden="1" outlineLevel="1">
      <c r="C532" s="283" t="s">
        <v>2965</v>
      </c>
      <c r="D532" s="283"/>
    </row>
    <row r="533" spans="2:4" s="120" customFormat="1" ht="11.25" hidden="1" outlineLevel="1">
      <c r="B533" s="120" t="s">
        <v>2966</v>
      </c>
      <c r="D533" s="283"/>
    </row>
    <row r="534" spans="2:4" s="120" customFormat="1" ht="11.25" hidden="1" outlineLevel="1">
      <c r="B534" s="120" t="s">
        <v>2967</v>
      </c>
      <c r="D534" s="283"/>
    </row>
    <row r="535" spans="2:4" s="120" customFormat="1" ht="11.25" hidden="1" outlineLevel="1">
      <c r="B535" s="120" t="s">
        <v>2968</v>
      </c>
      <c r="D535" s="283"/>
    </row>
    <row r="536" spans="2:4" s="120" customFormat="1" ht="11.25" hidden="1" outlineLevel="1">
      <c r="B536" s="120" t="s">
        <v>2969</v>
      </c>
      <c r="D536" s="283"/>
    </row>
    <row r="537" spans="2:4" s="120" customFormat="1" ht="11.25" hidden="1" outlineLevel="1">
      <c r="B537" s="120" t="s">
        <v>2970</v>
      </c>
      <c r="D537" s="283"/>
    </row>
    <row r="538" spans="2:4" s="120" customFormat="1" ht="11.25" hidden="1" outlineLevel="1">
      <c r="B538" s="120" t="s">
        <v>2971</v>
      </c>
      <c r="D538" s="283"/>
    </row>
    <row r="539" spans="2:4" s="120" customFormat="1" ht="11.25" hidden="1" outlineLevel="1">
      <c r="B539" s="120" t="s">
        <v>2972</v>
      </c>
      <c r="D539" s="283"/>
    </row>
    <row r="540" spans="2:4" s="120" customFormat="1" ht="11.25" hidden="1" outlineLevel="1">
      <c r="B540" s="120" t="s">
        <v>2973</v>
      </c>
      <c r="D540" s="283"/>
    </row>
    <row r="541" spans="2:4" s="120" customFormat="1" ht="11.25" hidden="1" outlineLevel="1">
      <c r="B541" s="120" t="s">
        <v>2974</v>
      </c>
      <c r="D541" s="283"/>
    </row>
    <row r="542" spans="2:4" s="120" customFormat="1" ht="11.25" hidden="1" outlineLevel="1">
      <c r="B542" s="120" t="s">
        <v>2975</v>
      </c>
      <c r="D542" s="283"/>
    </row>
    <row r="543" spans="2:4" s="120" customFormat="1" ht="11.25" hidden="1" outlineLevel="1">
      <c r="B543" s="120" t="s">
        <v>2976</v>
      </c>
      <c r="D543" s="283"/>
    </row>
    <row r="544" spans="2:4" s="120" customFormat="1" ht="11.25" hidden="1" outlineLevel="1">
      <c r="B544" s="120" t="s">
        <v>2977</v>
      </c>
      <c r="D544" s="283"/>
    </row>
    <row r="545" spans="1:4" s="120" customFormat="1" hidden="1" outlineLevel="1">
      <c r="A545"/>
      <c r="C545" s="283" t="s">
        <v>2978</v>
      </c>
      <c r="D545" s="283"/>
    </row>
    <row r="546" spans="1:4" s="120" customFormat="1" hidden="1" outlineLevel="1">
      <c r="B546"/>
      <c r="C546" s="283" t="s">
        <v>2979</v>
      </c>
      <c r="D546" s="283"/>
    </row>
    <row r="547" spans="1:4" s="120" customFormat="1" ht="11.25" hidden="1" outlineLevel="1">
      <c r="B547" s="120" t="s">
        <v>2980</v>
      </c>
      <c r="D547" s="283"/>
    </row>
    <row r="548" spans="1:4" s="120" customFormat="1" ht="11.25" hidden="1" outlineLevel="1">
      <c r="B548" s="120" t="s">
        <v>2981</v>
      </c>
      <c r="D548" s="283"/>
    </row>
    <row r="549" spans="1:4" s="120" customFormat="1" ht="11.25" hidden="1" outlineLevel="1">
      <c r="C549" s="120" t="s">
        <v>2982</v>
      </c>
      <c r="D549" s="283"/>
    </row>
    <row r="550" spans="1:4" s="120" customFormat="1" ht="11.25" hidden="1" outlineLevel="1">
      <c r="B550" s="120" t="s">
        <v>2983</v>
      </c>
      <c r="D550" s="283"/>
    </row>
    <row r="551" spans="1:4" s="120" customFormat="1" ht="11.25" hidden="1" outlineLevel="1">
      <c r="B551" s="120" t="s">
        <v>2984</v>
      </c>
      <c r="D551" s="283"/>
    </row>
    <row r="552" spans="1:4" s="120" customFormat="1" ht="11.25" hidden="1" outlineLevel="1">
      <c r="B552" s="120" t="s">
        <v>2985</v>
      </c>
      <c r="D552" s="283"/>
    </row>
    <row r="553" spans="1:4" s="120" customFormat="1" ht="11.25" hidden="1" outlineLevel="1">
      <c r="B553" s="120" t="s">
        <v>2986</v>
      </c>
      <c r="D553" s="283"/>
    </row>
    <row r="554" spans="1:4" s="120" customFormat="1" ht="11.25" hidden="1" outlineLevel="1">
      <c r="B554" s="120" t="s">
        <v>2987</v>
      </c>
      <c r="D554" s="283"/>
    </row>
    <row r="555" spans="1:4" s="120" customFormat="1" ht="11.25" hidden="1" outlineLevel="1">
      <c r="C555" s="283" t="s">
        <v>2988</v>
      </c>
      <c r="D555" s="283"/>
    </row>
    <row r="556" spans="1:4" s="120" customFormat="1" ht="11.25" hidden="1" outlineLevel="1">
      <c r="B556" s="120" t="s">
        <v>2989</v>
      </c>
      <c r="D556" s="283"/>
    </row>
    <row r="557" spans="1:4" s="120" customFormat="1" ht="11.25" hidden="1" outlineLevel="1">
      <c r="B557" s="120" t="s">
        <v>2990</v>
      </c>
      <c r="D557" s="283"/>
    </row>
    <row r="558" spans="1:4" s="120" customFormat="1" ht="11.25" hidden="1" outlineLevel="1">
      <c r="B558" s="120" t="s">
        <v>2991</v>
      </c>
      <c r="D558" s="283"/>
    </row>
    <row r="559" spans="1:4" s="120" customFormat="1" ht="11.25" hidden="1" outlineLevel="1">
      <c r="B559" s="120" t="s">
        <v>2992</v>
      </c>
      <c r="D559" s="283"/>
    </row>
    <row r="560" spans="1:4" s="120" customFormat="1" ht="11.25" hidden="1" outlineLevel="1">
      <c r="C560" s="283" t="s">
        <v>2993</v>
      </c>
      <c r="D560" s="283"/>
    </row>
    <row r="561" spans="2:4" s="120" customFormat="1" ht="11.25" hidden="1" outlineLevel="1">
      <c r="C561" s="283" t="s">
        <v>2994</v>
      </c>
      <c r="D561" s="283"/>
    </row>
    <row r="562" spans="2:4" s="120" customFormat="1" ht="11.25" hidden="1" outlineLevel="1">
      <c r="C562" s="282" t="s">
        <v>2995</v>
      </c>
      <c r="D562" s="283"/>
    </row>
    <row r="563" spans="2:4" s="120" customFormat="1" ht="11.25" hidden="1" outlineLevel="1">
      <c r="B563" s="120" t="s">
        <v>2996</v>
      </c>
      <c r="D563" s="283"/>
    </row>
    <row r="564" spans="2:4" s="120" customFormat="1" ht="11.25" hidden="1" outlineLevel="1">
      <c r="B564" s="120" t="s">
        <v>2997</v>
      </c>
      <c r="D564" s="283"/>
    </row>
    <row r="565" spans="2:4" s="120" customFormat="1" ht="11.25" hidden="1" outlineLevel="1">
      <c r="B565" s="120" t="s">
        <v>2998</v>
      </c>
      <c r="D565" s="283"/>
    </row>
    <row r="566" spans="2:4" s="120" customFormat="1" ht="11.25" hidden="1" outlineLevel="1">
      <c r="B566" s="120" t="s">
        <v>2999</v>
      </c>
      <c r="D566" s="283"/>
    </row>
    <row r="567" spans="2:4" s="120" customFormat="1" ht="11.25" hidden="1" outlineLevel="1">
      <c r="B567" s="120" t="s">
        <v>3000</v>
      </c>
      <c r="D567" s="283"/>
    </row>
    <row r="568" spans="2:4" s="120" customFormat="1" ht="11.25" hidden="1" outlineLevel="1">
      <c r="B568" s="120" t="s">
        <v>3001</v>
      </c>
      <c r="D568" s="283"/>
    </row>
    <row r="569" spans="2:4" s="120" customFormat="1" ht="11.25" hidden="1" outlineLevel="1">
      <c r="C569" s="283" t="s">
        <v>3002</v>
      </c>
      <c r="D569" s="283"/>
    </row>
    <row r="570" spans="2:4" s="120" customFormat="1" ht="11.25" hidden="1" outlineLevel="1">
      <c r="B570" s="120" t="s">
        <v>3003</v>
      </c>
      <c r="D570" s="283"/>
    </row>
    <row r="571" spans="2:4" s="120" customFormat="1" ht="11.25" hidden="1" outlineLevel="1">
      <c r="B571" s="120" t="s">
        <v>3004</v>
      </c>
      <c r="D571" s="283"/>
    </row>
    <row r="572" spans="2:4" s="120" customFormat="1" ht="11.25" hidden="1" outlineLevel="1">
      <c r="B572" s="120" t="s">
        <v>3005</v>
      </c>
      <c r="D572" s="283"/>
    </row>
    <row r="573" spans="2:4" s="120" customFormat="1" ht="11.25" hidden="1" outlineLevel="1">
      <c r="B573" s="120" t="s">
        <v>3006</v>
      </c>
      <c r="D573" s="283"/>
    </row>
    <row r="574" spans="2:4" s="120" customFormat="1" ht="11.25" hidden="1" outlineLevel="1">
      <c r="B574" s="120" t="s">
        <v>3007</v>
      </c>
      <c r="D574" s="283"/>
    </row>
    <row r="575" spans="2:4" s="120" customFormat="1" ht="11.25" hidden="1" outlineLevel="1">
      <c r="B575" s="120" t="s">
        <v>3008</v>
      </c>
      <c r="D575" s="283"/>
    </row>
    <row r="576" spans="2:4" s="120" customFormat="1" ht="11.25" hidden="1" outlineLevel="1">
      <c r="B576" s="120" t="s">
        <v>3009</v>
      </c>
      <c r="D576" s="283"/>
    </row>
    <row r="577" spans="2:4" s="120" customFormat="1" ht="11.25" hidden="1" outlineLevel="1">
      <c r="C577" s="120" t="s">
        <v>3010</v>
      </c>
      <c r="D577" s="283"/>
    </row>
    <row r="578" spans="2:4" s="120" customFormat="1" ht="11.25" hidden="1" outlineLevel="1">
      <c r="B578" s="281" t="s">
        <v>3011</v>
      </c>
      <c r="D578" s="283"/>
    </row>
    <row r="579" spans="2:4" s="120" customFormat="1" ht="11.25" hidden="1" outlineLevel="1">
      <c r="C579" s="283" t="s">
        <v>3012</v>
      </c>
      <c r="D579" s="283"/>
    </row>
    <row r="580" spans="2:4" s="120" customFormat="1" ht="11.25" hidden="1" outlineLevel="1">
      <c r="B580" s="120" t="s">
        <v>3013</v>
      </c>
      <c r="D580" s="283"/>
    </row>
    <row r="581" spans="2:4" s="120" customFormat="1" ht="11.25" hidden="1" outlineLevel="1">
      <c r="B581" s="120" t="s">
        <v>3014</v>
      </c>
      <c r="D581" s="283"/>
    </row>
    <row r="582" spans="2:4" s="120" customFormat="1" ht="11.25" hidden="1" outlineLevel="1">
      <c r="B582" s="120" t="s">
        <v>3015</v>
      </c>
      <c r="D582" s="283"/>
    </row>
    <row r="583" spans="2:4" s="120" customFormat="1" ht="11.25" hidden="1" outlineLevel="1">
      <c r="B583" s="120" t="s">
        <v>3016</v>
      </c>
      <c r="D583" s="283"/>
    </row>
    <row r="584" spans="2:4" s="120" customFormat="1" ht="11.25" hidden="1" outlineLevel="1">
      <c r="B584" s="120" t="s">
        <v>3017</v>
      </c>
      <c r="D584" s="283"/>
    </row>
    <row r="585" spans="2:4" s="120" customFormat="1" ht="11.25" hidden="1" outlineLevel="1">
      <c r="B585" s="120" t="s">
        <v>3018</v>
      </c>
      <c r="D585" s="283"/>
    </row>
    <row r="586" spans="2:4" s="120" customFormat="1" ht="11.25" hidden="1" outlineLevel="1">
      <c r="B586" s="120" t="s">
        <v>3019</v>
      </c>
      <c r="D586" s="283"/>
    </row>
    <row r="587" spans="2:4" s="120" customFormat="1" ht="11.25" hidden="1" outlineLevel="1">
      <c r="B587" s="120" t="s">
        <v>3020</v>
      </c>
      <c r="D587" s="283"/>
    </row>
    <row r="588" spans="2:4" s="120" customFormat="1" ht="11.25" hidden="1" outlineLevel="1">
      <c r="B588" s="120" t="s">
        <v>3021</v>
      </c>
      <c r="D588" s="283"/>
    </row>
    <row r="589" spans="2:4" s="120" customFormat="1" ht="11.25" hidden="1" outlineLevel="1">
      <c r="B589" s="120" t="s">
        <v>3022</v>
      </c>
      <c r="D589" s="283"/>
    </row>
    <row r="590" spans="2:4" s="120" customFormat="1" ht="11.25" hidden="1" outlineLevel="1">
      <c r="C590" s="283" t="s">
        <v>3023</v>
      </c>
      <c r="D590" s="283"/>
    </row>
    <row r="591" spans="2:4" s="120" customFormat="1" ht="11.25" hidden="1" outlineLevel="1">
      <c r="B591" s="120" t="s">
        <v>3024</v>
      </c>
      <c r="D591" s="283"/>
    </row>
    <row r="592" spans="2:4" s="120" customFormat="1" ht="11.25" hidden="1" outlineLevel="1">
      <c r="B592" s="120" t="s">
        <v>3025</v>
      </c>
      <c r="D592" s="283"/>
    </row>
    <row r="593" spans="2:4" s="120" customFormat="1" ht="11.25" hidden="1" outlineLevel="1">
      <c r="B593" s="120" t="s">
        <v>3026</v>
      </c>
      <c r="D593" s="283"/>
    </row>
    <row r="594" spans="2:4" s="120" customFormat="1" ht="11.25" hidden="1" outlineLevel="1">
      <c r="B594" s="120" t="s">
        <v>3027</v>
      </c>
      <c r="D594" s="283"/>
    </row>
    <row r="595" spans="2:4" s="120" customFormat="1" ht="11.25" hidden="1" outlineLevel="1">
      <c r="B595" s="120" t="s">
        <v>3028</v>
      </c>
      <c r="D595" s="283"/>
    </row>
    <row r="596" spans="2:4" s="120" customFormat="1" ht="11.25" hidden="1" outlineLevel="1">
      <c r="B596" s="120" t="s">
        <v>3029</v>
      </c>
      <c r="D596" s="283"/>
    </row>
    <row r="597" spans="2:4" s="120" customFormat="1" ht="11.25" hidden="1" outlineLevel="1">
      <c r="B597" s="120" t="s">
        <v>3030</v>
      </c>
      <c r="D597" s="283"/>
    </row>
    <row r="598" spans="2:4" s="120" customFormat="1" ht="11.25" hidden="1" outlineLevel="1">
      <c r="B598" s="283" t="s">
        <v>3031</v>
      </c>
      <c r="D598" s="283"/>
    </row>
    <row r="599" spans="2:4" s="120" customFormat="1" ht="11.25" hidden="1" outlineLevel="1">
      <c r="B599" s="120" t="s">
        <v>3032</v>
      </c>
      <c r="D599" s="283"/>
    </row>
    <row r="600" spans="2:4" s="120" customFormat="1" ht="11.25" hidden="1" outlineLevel="1">
      <c r="C600" s="283" t="s">
        <v>3033</v>
      </c>
      <c r="D600" s="283"/>
    </row>
    <row r="601" spans="2:4" s="120" customFormat="1" ht="11.25" hidden="1" outlineLevel="1">
      <c r="C601" s="283" t="s">
        <v>3034</v>
      </c>
      <c r="D601" s="283"/>
    </row>
    <row r="602" spans="2:4" s="120" customFormat="1" ht="11.25" hidden="1" outlineLevel="1">
      <c r="C602" s="283" t="s">
        <v>3035</v>
      </c>
      <c r="D602" s="283"/>
    </row>
    <row r="603" spans="2:4" s="120" customFormat="1" ht="11.25" hidden="1" outlineLevel="1">
      <c r="B603" s="120" t="s">
        <v>3036</v>
      </c>
      <c r="D603" s="283"/>
    </row>
    <row r="604" spans="2:4" s="120" customFormat="1" ht="11.25" hidden="1" outlineLevel="1">
      <c r="B604" s="120" t="s">
        <v>3037</v>
      </c>
      <c r="D604" s="283"/>
    </row>
    <row r="605" spans="2:4" s="120" customFormat="1" ht="11.25" hidden="1" outlineLevel="1">
      <c r="B605" s="120" t="s">
        <v>3038</v>
      </c>
      <c r="D605" s="283"/>
    </row>
    <row r="606" spans="2:4" s="120" customFormat="1" ht="11.25" hidden="1" outlineLevel="1">
      <c r="B606" s="120" t="s">
        <v>3039</v>
      </c>
      <c r="D606" s="283"/>
    </row>
    <row r="607" spans="2:4" s="120" customFormat="1" ht="11.25" hidden="1" outlineLevel="1">
      <c r="B607" s="120" t="s">
        <v>3040</v>
      </c>
      <c r="D607" s="283"/>
    </row>
    <row r="608" spans="2:4" s="120" customFormat="1" ht="11.25" hidden="1" outlineLevel="1">
      <c r="B608" s="120" t="s">
        <v>3041</v>
      </c>
      <c r="D608" s="283"/>
    </row>
    <row r="609" spans="2:4" s="120" customFormat="1" ht="11.25" hidden="1" outlineLevel="1">
      <c r="B609" s="120" t="s">
        <v>3042</v>
      </c>
      <c r="D609" s="283"/>
    </row>
    <row r="610" spans="2:4" s="120" customFormat="1" ht="11.25" hidden="1" outlineLevel="1">
      <c r="B610" s="120" t="s">
        <v>3043</v>
      </c>
      <c r="D610" s="283"/>
    </row>
    <row r="611" spans="2:4" s="120" customFormat="1" ht="11.25" hidden="1" outlineLevel="1">
      <c r="B611" s="120" t="s">
        <v>3044</v>
      </c>
      <c r="D611" s="283"/>
    </row>
    <row r="612" spans="2:4" s="120" customFormat="1" ht="11.25" hidden="1" outlineLevel="1">
      <c r="B612" s="120" t="s">
        <v>3045</v>
      </c>
      <c r="D612" s="283"/>
    </row>
    <row r="613" spans="2:4" s="120" customFormat="1" ht="11.25" hidden="1" outlineLevel="1">
      <c r="B613" s="120" t="s">
        <v>3046</v>
      </c>
      <c r="D613" s="283"/>
    </row>
    <row r="614" spans="2:4" s="120" customFormat="1" ht="11.25" hidden="1" outlineLevel="1">
      <c r="B614" s="120" t="s">
        <v>3047</v>
      </c>
      <c r="D614" s="283"/>
    </row>
    <row r="615" spans="2:4" s="120" customFormat="1" ht="11.25" hidden="1" outlineLevel="1">
      <c r="B615" s="120" t="s">
        <v>3048</v>
      </c>
      <c r="D615" s="283"/>
    </row>
    <row r="616" spans="2:4" s="120" customFormat="1" ht="11.25" hidden="1" outlineLevel="1">
      <c r="B616" s="120" t="s">
        <v>3049</v>
      </c>
      <c r="D616" s="283"/>
    </row>
    <row r="617" spans="2:4" s="120" customFormat="1" ht="11.25" hidden="1" outlineLevel="1">
      <c r="B617" s="120" t="s">
        <v>3050</v>
      </c>
      <c r="D617" s="283"/>
    </row>
    <row r="618" spans="2:4" s="120" customFormat="1" ht="11.25" hidden="1" outlineLevel="1">
      <c r="B618" s="120" t="s">
        <v>3051</v>
      </c>
      <c r="D618" s="283"/>
    </row>
    <row r="619" spans="2:4" s="120" customFormat="1" ht="11.25" hidden="1" outlineLevel="1">
      <c r="B619" s="120" t="s">
        <v>3052</v>
      </c>
      <c r="D619" s="283"/>
    </row>
    <row r="620" spans="2:4" s="120" customFormat="1" ht="11.25" hidden="1" outlineLevel="1">
      <c r="B620" s="120" t="s">
        <v>3053</v>
      </c>
      <c r="D620" s="283"/>
    </row>
    <row r="621" spans="2:4" s="120" customFormat="1" ht="11.25" hidden="1" outlineLevel="1">
      <c r="B621" s="120" t="s">
        <v>3054</v>
      </c>
      <c r="D621" s="283"/>
    </row>
    <row r="622" spans="2:4" s="120" customFormat="1" ht="11.25" hidden="1" outlineLevel="1">
      <c r="B622" s="120" t="s">
        <v>3055</v>
      </c>
      <c r="D622" s="283"/>
    </row>
    <row r="623" spans="2:4" s="120" customFormat="1" ht="11.25" hidden="1" outlineLevel="1">
      <c r="B623" s="120" t="s">
        <v>3056</v>
      </c>
      <c r="D623" s="283"/>
    </row>
    <row r="624" spans="2:4" s="120" customFormat="1" ht="11.25" hidden="1" outlineLevel="1">
      <c r="C624" s="120" t="s">
        <v>3057</v>
      </c>
      <c r="D624" s="283"/>
    </row>
    <row r="625" spans="1:4" s="120" customFormat="1" ht="11.25" hidden="1" outlineLevel="1">
      <c r="C625" s="120" t="s">
        <v>3058</v>
      </c>
      <c r="D625" s="283"/>
    </row>
    <row r="626" spans="1:4" s="120" customFormat="1" ht="11.25" hidden="1" outlineLevel="1">
      <c r="D626" s="283"/>
    </row>
    <row r="627" spans="1:4" s="120" customFormat="1" ht="11.25" hidden="1" customHeight="1" outlineLevel="1">
      <c r="B627" s="285" t="s">
        <v>3059</v>
      </c>
      <c r="C627"/>
      <c r="D627" s="283"/>
    </row>
    <row r="628" spans="1:4" s="120" customFormat="1" ht="11.25" hidden="1" customHeight="1" outlineLevel="1">
      <c r="A628"/>
      <c r="B628" s="120" t="s">
        <v>3060</v>
      </c>
      <c r="C628"/>
      <c r="D628" s="283"/>
    </row>
    <row r="629" spans="1:4" s="120" customFormat="1" ht="11.25" hidden="1" customHeight="1" outlineLevel="1">
      <c r="A629"/>
      <c r="B629" s="120" t="s">
        <v>3061</v>
      </c>
      <c r="C629"/>
      <c r="D629" s="283"/>
    </row>
    <row r="630" spans="1:4" s="120" customFormat="1" ht="11.25" hidden="1" customHeight="1" outlineLevel="1">
      <c r="A630"/>
      <c r="B630"/>
      <c r="C630" s="120" t="s">
        <v>3062</v>
      </c>
      <c r="D630" s="283"/>
    </row>
    <row r="631" spans="1:4" s="120" customFormat="1" ht="11.25" hidden="1" customHeight="1" outlineLevel="1">
      <c r="A631"/>
      <c r="B631" s="120" t="s">
        <v>3063</v>
      </c>
      <c r="C631"/>
      <c r="D631" s="283"/>
    </row>
    <row r="632" spans="1:4" s="120" customFormat="1" ht="11.25" hidden="1" customHeight="1" outlineLevel="1">
      <c r="A632"/>
      <c r="C632" s="120" t="s">
        <v>3064</v>
      </c>
      <c r="D632" s="283"/>
    </row>
    <row r="633" spans="1:4" s="120" customFormat="1" ht="11.25" hidden="1" customHeight="1" outlineLevel="1">
      <c r="A633"/>
      <c r="C633" s="120" t="s">
        <v>3065</v>
      </c>
      <c r="D633" s="283"/>
    </row>
    <row r="634" spans="1:4" s="120" customFormat="1" ht="11.25" hidden="1" customHeight="1" outlineLevel="1">
      <c r="A634"/>
      <c r="C634" s="120" t="s">
        <v>3066</v>
      </c>
      <c r="D634" s="283"/>
    </row>
    <row r="635" spans="1:4" s="120" customFormat="1" ht="11.25" hidden="1" customHeight="1" outlineLevel="1">
      <c r="A635"/>
      <c r="C635" s="120" t="s">
        <v>3067</v>
      </c>
      <c r="D635" s="283"/>
    </row>
    <row r="636" spans="1:4" s="120" customFormat="1" ht="11.25" hidden="1" customHeight="1" outlineLevel="1">
      <c r="A636"/>
      <c r="C636" s="120" t="s">
        <v>3068</v>
      </c>
      <c r="D636" s="283"/>
    </row>
    <row r="637" spans="1:4" s="120" customFormat="1" ht="11.25" hidden="1" customHeight="1" outlineLevel="1">
      <c r="A637"/>
      <c r="C637" s="120" t="s">
        <v>3069</v>
      </c>
      <c r="D637" s="283"/>
    </row>
    <row r="638" spans="1:4" s="120" customFormat="1" ht="11.25" hidden="1" customHeight="1" outlineLevel="1">
      <c r="A638"/>
      <c r="C638" s="120" t="s">
        <v>3070</v>
      </c>
      <c r="D638" s="283"/>
    </row>
    <row r="639" spans="1:4" s="120" customFormat="1" ht="11.25" hidden="1" customHeight="1" outlineLevel="1">
      <c r="A639"/>
      <c r="B639" s="120" t="s">
        <v>3071</v>
      </c>
      <c r="D639" s="283"/>
    </row>
    <row r="640" spans="1:4" s="120" customFormat="1" ht="11.25" hidden="1" customHeight="1" outlineLevel="1">
      <c r="A640"/>
      <c r="B640" s="120" t="s">
        <v>3072</v>
      </c>
      <c r="D640" s="283"/>
    </row>
    <row r="641" spans="1:4" s="120" customFormat="1" ht="11.25" hidden="1" customHeight="1" outlineLevel="1">
      <c r="A641"/>
      <c r="B641" s="120" t="s">
        <v>3073</v>
      </c>
      <c r="C641"/>
      <c r="D641" s="283"/>
    </row>
    <row r="642" spans="1:4" s="120" customFormat="1" ht="11.25" hidden="1" customHeight="1" outlineLevel="1">
      <c r="A642"/>
      <c r="B642" s="120" t="s">
        <v>3074</v>
      </c>
      <c r="C642"/>
      <c r="D642" s="283"/>
    </row>
    <row r="643" spans="1:4" s="120" customFormat="1" ht="11.25" hidden="1" customHeight="1" outlineLevel="1">
      <c r="A643"/>
      <c r="B643"/>
      <c r="C643" s="120" t="s">
        <v>3075</v>
      </c>
      <c r="D643" s="283"/>
    </row>
    <row r="644" spans="1:4" s="120" customFormat="1" ht="11.25" hidden="1" customHeight="1" outlineLevel="1">
      <c r="A644"/>
      <c r="B644"/>
      <c r="C644" s="120" t="s">
        <v>3076</v>
      </c>
      <c r="D644" s="283"/>
    </row>
    <row r="645" spans="1:4" s="120" customFormat="1" ht="11.25" hidden="1" customHeight="1" outlineLevel="1">
      <c r="A645"/>
      <c r="B645"/>
      <c r="C645" s="120" t="s">
        <v>3077</v>
      </c>
      <c r="D645" s="283"/>
    </row>
    <row r="646" spans="1:4" s="120" customFormat="1" ht="11.25" hidden="1" customHeight="1" outlineLevel="1">
      <c r="A646"/>
      <c r="B646" s="120" t="s">
        <v>3078</v>
      </c>
      <c r="C646"/>
      <c r="D646" s="283"/>
    </row>
    <row r="647" spans="1:4" s="120" customFormat="1" ht="11.25" hidden="1" customHeight="1" outlineLevel="1">
      <c r="A647"/>
      <c r="B647" s="120" t="s">
        <v>3079</v>
      </c>
      <c r="C647"/>
      <c r="D647" s="283"/>
    </row>
    <row r="648" spans="1:4" s="120" customFormat="1" ht="11.25" hidden="1" customHeight="1" outlineLevel="1">
      <c r="A648"/>
      <c r="B648" s="120" t="s">
        <v>3080</v>
      </c>
      <c r="C648"/>
      <c r="D648" s="283"/>
    </row>
    <row r="649" spans="1:4" s="120" customFormat="1" ht="11.25" hidden="1" customHeight="1" outlineLevel="1">
      <c r="A649"/>
      <c r="B649"/>
      <c r="C649" s="120" t="s">
        <v>3081</v>
      </c>
      <c r="D649" s="283"/>
    </row>
    <row r="650" spans="1:4" s="120" customFormat="1" ht="11.25" hidden="1" customHeight="1" outlineLevel="1">
      <c r="A650"/>
      <c r="B650" s="120" t="s">
        <v>3082</v>
      </c>
      <c r="C650"/>
      <c r="D650" s="283"/>
    </row>
    <row r="651" spans="1:4" s="120" customFormat="1" ht="11.25" hidden="1" customHeight="1" outlineLevel="1">
      <c r="A651"/>
      <c r="B651"/>
      <c r="C651" s="120" t="s">
        <v>3083</v>
      </c>
      <c r="D651" s="283"/>
    </row>
    <row r="652" spans="1:4" s="120" customFormat="1" ht="11.25" hidden="1" customHeight="1" outlineLevel="1">
      <c r="A652"/>
      <c r="B652" s="120" t="s">
        <v>3084</v>
      </c>
      <c r="C652"/>
      <c r="D652" s="283"/>
    </row>
    <row r="653" spans="1:4" s="120" customFormat="1" ht="11.25" hidden="1" customHeight="1" outlineLevel="1">
      <c r="A653"/>
      <c r="B653" s="120" t="s">
        <v>3085</v>
      </c>
      <c r="C653"/>
      <c r="D653" s="283"/>
    </row>
    <row r="654" spans="1:4" s="120" customFormat="1" ht="11.25" hidden="1" customHeight="1" outlineLevel="1">
      <c r="A654"/>
      <c r="B654"/>
      <c r="C654" s="120" t="s">
        <v>3086</v>
      </c>
      <c r="D654" s="283"/>
    </row>
    <row r="655" spans="1:4" s="120" customFormat="1" ht="11.25" hidden="1" customHeight="1" outlineLevel="1">
      <c r="A655"/>
      <c r="B655"/>
      <c r="D655" s="283"/>
    </row>
    <row r="656" spans="1:4" s="120" customFormat="1" ht="11.25" hidden="1" customHeight="1" outlineLevel="1">
      <c r="A656"/>
      <c r="B656" s="285" t="s">
        <v>3142</v>
      </c>
      <c r="D656" s="283"/>
    </row>
    <row r="657" spans="1:8" s="120" customFormat="1" ht="11.25" hidden="1" customHeight="1" outlineLevel="1">
      <c r="A657"/>
      <c r="B657" s="120" t="s">
        <v>3148</v>
      </c>
      <c r="D657" s="283"/>
    </row>
    <row r="658" spans="1:8" s="120" customFormat="1" ht="11.25" hidden="1" customHeight="1" outlineLevel="1">
      <c r="A658"/>
      <c r="B658" s="120" t="s">
        <v>3146</v>
      </c>
      <c r="D658" s="283"/>
    </row>
    <row r="659" spans="1:8" s="120" customFormat="1" ht="11.25" hidden="1" customHeight="1" outlineLevel="1">
      <c r="A659"/>
      <c r="B659" s="120" t="s">
        <v>3143</v>
      </c>
      <c r="D659" s="283"/>
    </row>
    <row r="660" spans="1:8" s="120" customFormat="1" ht="11.25" hidden="1" customHeight="1" outlineLevel="1">
      <c r="A660"/>
      <c r="B660" s="120" t="s">
        <v>3144</v>
      </c>
      <c r="D660" s="283"/>
    </row>
    <row r="661" spans="1:8" s="120" customFormat="1" ht="11.25" hidden="1" customHeight="1" outlineLevel="1">
      <c r="A661"/>
      <c r="B661" s="120" t="s">
        <v>3145</v>
      </c>
      <c r="D661" s="283"/>
    </row>
    <row r="662" spans="1:8" s="120" customFormat="1" ht="11.25" hidden="1" customHeight="1" outlineLevel="1">
      <c r="A662"/>
      <c r="B662" s="120" t="s">
        <v>3147</v>
      </c>
      <c r="D662" s="283"/>
    </row>
    <row r="663" spans="1:8" s="120" customFormat="1" ht="11.25" hidden="1" customHeight="1" outlineLevel="1">
      <c r="A663"/>
      <c r="B663" s="285"/>
      <c r="D663" s="283"/>
    </row>
    <row r="664" spans="1:8" s="120" customFormat="1" ht="11.25" hidden="1" customHeight="1" outlineLevel="1">
      <c r="A664" s="17"/>
      <c r="B664" s="285" t="s">
        <v>3087</v>
      </c>
      <c r="C664" s="17"/>
      <c r="D664" s="283"/>
    </row>
    <row r="665" spans="1:8" s="120" customFormat="1" ht="11.25" hidden="1" customHeight="1" outlineLevel="1">
      <c r="A665" s="17"/>
      <c r="B665" s="286" t="s">
        <v>3088</v>
      </c>
      <c r="C665" s="17"/>
      <c r="D665" s="283"/>
    </row>
    <row r="666" spans="1:8" s="120" customFormat="1" ht="11.25" hidden="1" customHeight="1" outlineLevel="1">
      <c r="C666" s="120" t="s">
        <v>3089</v>
      </c>
      <c r="D666" s="283"/>
    </row>
    <row r="667" spans="1:8" s="120" customFormat="1" ht="11.25" hidden="1" customHeight="1" outlineLevel="1">
      <c r="A667" s="17"/>
      <c r="B667" s="286" t="s">
        <v>3090</v>
      </c>
      <c r="C667" s="17"/>
      <c r="D667" s="283"/>
    </row>
    <row r="668" spans="1:8" s="120" customFormat="1" ht="11.25" hidden="1" customHeight="1" outlineLevel="1">
      <c r="C668" s="120" t="s">
        <v>3091</v>
      </c>
      <c r="D668" s="283"/>
    </row>
    <row r="669" spans="1:8" s="120" customFormat="1" ht="11.25" hidden="1" customHeight="1" outlineLevel="1">
      <c r="A669" s="17"/>
      <c r="B669" s="286" t="s">
        <v>3092</v>
      </c>
      <c r="C669" s="17"/>
      <c r="D669" s="283"/>
    </row>
    <row r="670" spans="1:8" s="120" customFormat="1" ht="11.25" hidden="1" customHeight="1" outlineLevel="1">
      <c r="C670" s="120" t="s">
        <v>3093</v>
      </c>
      <c r="D670" s="283"/>
    </row>
    <row r="671" spans="1:8" ht="11.25" hidden="1" customHeight="1" outlineLevel="1">
      <c r="B671" s="15"/>
      <c r="C671" s="15"/>
    </row>
    <row r="672" spans="1:8" collapsed="1">
      <c r="B672" s="190" t="s">
        <v>2449</v>
      </c>
      <c r="C672" s="190"/>
      <c r="D672" s="17" t="s">
        <v>2825</v>
      </c>
      <c r="E672" s="272">
        <v>5000</v>
      </c>
      <c r="G672" s="17" t="s">
        <v>2808</v>
      </c>
      <c r="H672" s="276" t="s">
        <v>2805</v>
      </c>
    </row>
    <row r="673" spans="1:8" s="17" customFormat="1" ht="11.25" hidden="1" outlineLevel="1">
      <c r="A673" s="287"/>
      <c r="B673" s="17" t="s">
        <v>2535</v>
      </c>
    </row>
    <row r="674" spans="1:8" s="17" customFormat="1" ht="11.25" hidden="1" outlineLevel="1">
      <c r="A674" s="287"/>
      <c r="B674" s="17" t="s">
        <v>2536</v>
      </c>
      <c r="D674" s="17" t="s">
        <v>3447</v>
      </c>
      <c r="E674" s="17" t="s">
        <v>3448</v>
      </c>
    </row>
    <row r="675" spans="1:8" s="17" customFormat="1" ht="11.25" hidden="1" outlineLevel="1">
      <c r="A675" s="287"/>
      <c r="B675" s="17" t="s">
        <v>2752</v>
      </c>
      <c r="D675" s="17" t="s">
        <v>2675</v>
      </c>
      <c r="E675" s="17" t="s">
        <v>3353</v>
      </c>
    </row>
    <row r="676" spans="1:8" s="17" customFormat="1" ht="11.25" hidden="1" outlineLevel="1">
      <c r="A676" s="287"/>
      <c r="B676" s="17" t="s">
        <v>2753</v>
      </c>
      <c r="D676" s="17" t="s">
        <v>3349</v>
      </c>
      <c r="E676" s="17" t="s">
        <v>3351</v>
      </c>
    </row>
    <row r="677" spans="1:8" s="17" customFormat="1" ht="11.25" hidden="1" outlineLevel="1">
      <c r="A677" s="287"/>
      <c r="B677" s="17" t="s">
        <v>2537</v>
      </c>
    </row>
    <row r="678" spans="1:8" s="17" customFormat="1" ht="11.25" hidden="1" outlineLevel="1">
      <c r="A678" s="287"/>
      <c r="B678" s="17" t="s">
        <v>2540</v>
      </c>
    </row>
    <row r="679" spans="1:8" s="17" customFormat="1" ht="11.25" hidden="1" outlineLevel="1">
      <c r="A679" s="287"/>
      <c r="B679" s="17" t="s">
        <v>2541</v>
      </c>
    </row>
    <row r="680" spans="1:8" s="17" customFormat="1" ht="11.25" hidden="1" outlineLevel="1">
      <c r="A680" s="287"/>
      <c r="B680" s="17" t="s">
        <v>2542</v>
      </c>
    </row>
    <row r="681" spans="1:8" s="17" customFormat="1" ht="11.25" hidden="1" outlineLevel="1">
      <c r="A681" s="287"/>
      <c r="B681" s="17" t="s">
        <v>2572</v>
      </c>
    </row>
    <row r="682" spans="1:8" s="17" customFormat="1" ht="11.25" hidden="1" outlineLevel="1">
      <c r="A682" s="287"/>
      <c r="B682" s="17" t="s">
        <v>2467</v>
      </c>
    </row>
    <row r="683" spans="1:8" s="17" customFormat="1" ht="11.25" hidden="1" outlineLevel="1">
      <c r="A683" s="287"/>
      <c r="B683" s="17" t="s">
        <v>2538</v>
      </c>
    </row>
    <row r="684" spans="1:8" s="17" customFormat="1" ht="11.25" hidden="1" outlineLevel="1">
      <c r="A684" s="287"/>
      <c r="B684" s="17" t="s">
        <v>2539</v>
      </c>
    </row>
    <row r="685" spans="1:8" s="17" customFormat="1" ht="11.25" hidden="1" outlineLevel="1">
      <c r="A685" s="287"/>
    </row>
    <row r="686" spans="1:8" collapsed="1">
      <c r="B686" s="190" t="s">
        <v>3430</v>
      </c>
      <c r="C686" s="190"/>
      <c r="E686" s="272">
        <v>15000</v>
      </c>
      <c r="G686" s="17" t="s">
        <v>2809</v>
      </c>
      <c r="H686" s="276" t="s">
        <v>2805</v>
      </c>
    </row>
    <row r="687" spans="1:8" s="17" customFormat="1" ht="11.25" hidden="1" outlineLevel="1">
      <c r="A687" s="287"/>
      <c r="B687" s="17" t="s">
        <v>2834</v>
      </c>
      <c r="D687" s="17" t="s">
        <v>3452</v>
      </c>
      <c r="H687" s="21"/>
    </row>
    <row r="688" spans="1:8" s="17" customFormat="1" ht="11.25" hidden="1" outlineLevel="1">
      <c r="A688" s="287"/>
      <c r="B688" s="17" t="s">
        <v>2822</v>
      </c>
      <c r="D688" s="17" t="s">
        <v>3449</v>
      </c>
      <c r="H688" s="21"/>
    </row>
    <row r="689" spans="1:8" s="17" customFormat="1" ht="11.25" hidden="1" outlineLevel="1">
      <c r="A689" s="287"/>
      <c r="B689" s="17" t="s">
        <v>2821</v>
      </c>
      <c r="D689" s="17" t="s">
        <v>3450</v>
      </c>
      <c r="H689" s="21"/>
    </row>
    <row r="690" spans="1:8" s="17" customFormat="1" ht="11.25" hidden="1" outlineLevel="1">
      <c r="A690" s="287"/>
      <c r="B690" s="17" t="s">
        <v>2823</v>
      </c>
      <c r="D690" s="17" t="s">
        <v>3451</v>
      </c>
      <c r="H690" s="21"/>
    </row>
    <row r="691" spans="1:8" s="17" customFormat="1" ht="11.25" hidden="1" outlineLevel="1">
      <c r="A691" s="287"/>
      <c r="B691" s="17" t="s">
        <v>2824</v>
      </c>
      <c r="H691" s="21"/>
    </row>
    <row r="692" spans="1:8" s="17" customFormat="1" ht="11.25" hidden="1" outlineLevel="1">
      <c r="A692" s="287"/>
    </row>
    <row r="693" spans="1:8" collapsed="1">
      <c r="B693" s="190" t="s">
        <v>2152</v>
      </c>
      <c r="C693" s="190"/>
      <c r="G693" s="17" t="s">
        <v>2807</v>
      </c>
      <c r="H693" s="270" t="s">
        <v>922</v>
      </c>
    </row>
    <row r="694" spans="1:8" s="17" customFormat="1" ht="11.25" hidden="1" outlineLevel="1">
      <c r="A694" s="287"/>
      <c r="B694" s="17" t="s">
        <v>2565</v>
      </c>
    </row>
    <row r="695" spans="1:8" s="17" customFormat="1" ht="11.25" hidden="1" outlineLevel="1">
      <c r="A695" s="287"/>
      <c r="B695" s="17" t="s">
        <v>2566</v>
      </c>
    </row>
    <row r="696" spans="1:8" s="17" customFormat="1" ht="11.25" hidden="1" outlineLevel="1">
      <c r="A696" s="287"/>
      <c r="B696" s="17" t="s">
        <v>2562</v>
      </c>
    </row>
    <row r="697" spans="1:8" s="17" customFormat="1" ht="11.25" hidden="1" outlineLevel="1">
      <c r="A697" s="287"/>
    </row>
    <row r="698" spans="1:8" collapsed="1">
      <c r="B698" s="190" t="s">
        <v>2569</v>
      </c>
      <c r="C698" s="190"/>
      <c r="G698" s="17" t="s">
        <v>2807</v>
      </c>
      <c r="H698" s="270" t="s">
        <v>922</v>
      </c>
    </row>
    <row r="699" spans="1:8" s="17" customFormat="1" ht="11.25" hidden="1" outlineLevel="1">
      <c r="A699" s="287"/>
      <c r="B699" s="17" t="s">
        <v>2567</v>
      </c>
    </row>
    <row r="700" spans="1:8" s="17" customFormat="1" ht="11.25" hidden="1" outlineLevel="1">
      <c r="A700" s="287"/>
      <c r="B700" s="17" t="s">
        <v>2568</v>
      </c>
    </row>
    <row r="701" spans="1:8" s="17" customFormat="1" ht="11.25" hidden="1" outlineLevel="1">
      <c r="A701" s="287"/>
      <c r="B701" s="17" t="s">
        <v>2570</v>
      </c>
    </row>
    <row r="702" spans="1:8" s="17" customFormat="1" ht="11.25" hidden="1" outlineLevel="1">
      <c r="A702" s="287"/>
    </row>
    <row r="703" spans="1:8" collapsed="1">
      <c r="B703" s="190" t="s">
        <v>2564</v>
      </c>
      <c r="C703" s="190"/>
      <c r="G703" s="17" t="s">
        <v>1846</v>
      </c>
      <c r="H703" s="270"/>
    </row>
    <row r="704" spans="1:8" s="17" customFormat="1" ht="11.25" hidden="1" outlineLevel="1">
      <c r="A704" s="287"/>
      <c r="B704" s="17" t="s">
        <v>2571</v>
      </c>
    </row>
    <row r="705" spans="1:8" s="17" customFormat="1" ht="11.25" hidden="1" outlineLevel="1">
      <c r="A705" s="287"/>
      <c r="B705" s="17" t="s">
        <v>2820</v>
      </c>
    </row>
    <row r="706" spans="1:8" s="17" customFormat="1" ht="11.25" hidden="1" outlineLevel="1">
      <c r="A706" s="287"/>
    </row>
    <row r="707" spans="1:8" hidden="1" outlineLevel="1">
      <c r="B707" s="15" t="s">
        <v>2865</v>
      </c>
    </row>
    <row r="708" spans="1:8" s="17" customFormat="1" ht="11.25" hidden="1" outlineLevel="1">
      <c r="A708" s="287"/>
      <c r="B708" s="17" t="s">
        <v>3115</v>
      </c>
    </row>
    <row r="709" spans="1:8" s="17" customFormat="1" ht="11.25" hidden="1" outlineLevel="1">
      <c r="A709" s="287"/>
      <c r="B709" s="17" t="s">
        <v>3116</v>
      </c>
    </row>
    <row r="710" spans="1:8" s="17" customFormat="1" ht="11.25" hidden="1" outlineLevel="1">
      <c r="A710" s="287"/>
      <c r="B710" s="17" t="s">
        <v>3117</v>
      </c>
    </row>
    <row r="711" spans="1:8" s="17" customFormat="1" ht="11.25" hidden="1" outlineLevel="1">
      <c r="A711" s="287"/>
    </row>
    <row r="712" spans="1:8" s="17" customFormat="1" ht="11.25" hidden="1" outlineLevel="1">
      <c r="A712" s="287"/>
      <c r="B712" s="15" t="s">
        <v>2875</v>
      </c>
    </row>
    <row r="713" spans="1:8" s="17" customFormat="1" ht="11.25" hidden="1" outlineLevel="1">
      <c r="A713" s="287"/>
      <c r="B713" s="17" t="s">
        <v>3105</v>
      </c>
    </row>
    <row r="714" spans="1:8" s="17" customFormat="1" ht="11.25" hidden="1" outlineLevel="1">
      <c r="A714" s="287"/>
      <c r="B714" s="17" t="s">
        <v>3106</v>
      </c>
    </row>
    <row r="715" spans="1:8" s="17" customFormat="1" ht="11.25" hidden="1" outlineLevel="1">
      <c r="A715" s="287"/>
      <c r="B715" s="17" t="s">
        <v>3107</v>
      </c>
    </row>
    <row r="716" spans="1:8" s="17" customFormat="1" ht="11.25" hidden="1" outlineLevel="1">
      <c r="A716" s="287"/>
      <c r="B716" s="17" t="s">
        <v>3108</v>
      </c>
    </row>
    <row r="717" spans="1:8" s="17" customFormat="1" ht="11.25" hidden="1" outlineLevel="1">
      <c r="A717" s="287"/>
      <c r="B717" s="17" t="s">
        <v>3109</v>
      </c>
    </row>
    <row r="718" spans="1:8" s="17" customFormat="1" ht="11.25" hidden="1" outlineLevel="1">
      <c r="A718" s="287"/>
    </row>
    <row r="719" spans="1:8" collapsed="1">
      <c r="B719" s="190" t="s">
        <v>2450</v>
      </c>
      <c r="C719" s="190"/>
      <c r="G719" s="17" t="s">
        <v>2808</v>
      </c>
      <c r="H719" s="270" t="s">
        <v>922</v>
      </c>
    </row>
    <row r="720" spans="1:8">
      <c r="B720" s="190"/>
      <c r="C720" s="190"/>
      <c r="H720" s="270"/>
    </row>
    <row r="721" spans="1:23">
      <c r="B721" s="190" t="s">
        <v>2841</v>
      </c>
      <c r="C721" s="190"/>
    </row>
    <row r="722" spans="1:23" s="17" customFormat="1" ht="11.25" hidden="1" outlineLevel="1">
      <c r="A722" s="287"/>
      <c r="B722" s="17" t="s">
        <v>2844</v>
      </c>
    </row>
    <row r="723" spans="1:23" s="17" customFormat="1" ht="11.25" hidden="1" outlineLevel="1">
      <c r="A723" s="287"/>
      <c r="B723" s="17" t="s">
        <v>2843</v>
      </c>
    </row>
    <row r="724" spans="1:23" s="17" customFormat="1" ht="11.25" hidden="1" outlineLevel="1">
      <c r="A724" s="287"/>
      <c r="B724" s="17" t="s">
        <v>2842</v>
      </c>
    </row>
    <row r="725" spans="1:23" s="17" customFormat="1" ht="11.25" hidden="1" outlineLevel="1">
      <c r="A725" s="287"/>
      <c r="B725" s="17" t="s">
        <v>2845</v>
      </c>
    </row>
    <row r="726" spans="1:23" s="17" customFormat="1" ht="11.25" hidden="1" outlineLevel="1">
      <c r="A726" s="287"/>
      <c r="B726" s="17" t="s">
        <v>2846</v>
      </c>
    </row>
    <row r="727" spans="1:23" s="17" customFormat="1" ht="15" customHeight="1" collapsed="1">
      <c r="A727" s="287"/>
    </row>
    <row r="728" spans="1:23" ht="11.25" customHeight="1">
      <c r="B728" s="190" t="s">
        <v>3453</v>
      </c>
    </row>
    <row r="729" spans="1:23" ht="11.25" hidden="1" customHeight="1" outlineLevel="1">
      <c r="B729" s="190"/>
    </row>
    <row r="730" spans="1:23" collapsed="1">
      <c r="B730" s="190" t="s">
        <v>3337</v>
      </c>
      <c r="E730"/>
      <c r="F730" s="295" t="s">
        <v>3732</v>
      </c>
      <c r="G730" s="294"/>
      <c r="H730" s="118"/>
      <c r="I730" s="118"/>
      <c r="J730" s="118"/>
      <c r="K730" s="118"/>
      <c r="L730" s="118"/>
      <c r="M730" s="118"/>
      <c r="N730" s="118"/>
      <c r="O730" s="118"/>
      <c r="P730" s="118"/>
      <c r="Q730" s="118"/>
      <c r="R730" s="118"/>
      <c r="S730" s="120"/>
      <c r="T730" s="120"/>
      <c r="U730" s="120"/>
      <c r="V730" s="120"/>
      <c r="W730" s="118"/>
    </row>
    <row r="731" spans="1:23" s="17" customFormat="1" ht="11.25" hidden="1" outlineLevel="1">
      <c r="A731" s="287"/>
      <c r="B731" s="15"/>
      <c r="E731" s="16"/>
      <c r="F731" s="76" t="s">
        <v>3131</v>
      </c>
      <c r="G731" s="120" t="s">
        <v>3733</v>
      </c>
      <c r="H731" s="16"/>
      <c r="I731" s="16"/>
      <c r="J731" s="16"/>
      <c r="K731" s="16"/>
      <c r="L731" s="16"/>
      <c r="M731" s="16"/>
      <c r="N731" s="16"/>
      <c r="O731" s="16"/>
      <c r="P731" s="16"/>
      <c r="Q731" s="16"/>
      <c r="R731" s="16"/>
      <c r="S731" s="120"/>
      <c r="T731" s="120"/>
      <c r="U731" s="120"/>
      <c r="V731" s="120"/>
      <c r="W731" s="16"/>
    </row>
    <row r="732" spans="1:23" s="17" customFormat="1" ht="11.25" hidden="1" outlineLevel="1">
      <c r="A732" s="287"/>
      <c r="B732" s="15"/>
      <c r="F732" s="76" t="s">
        <v>2758</v>
      </c>
      <c r="G732" s="120" t="s">
        <v>3733</v>
      </c>
      <c r="H732" s="16"/>
      <c r="I732" s="16"/>
      <c r="J732" s="16"/>
      <c r="K732" s="120" t="s">
        <v>3331</v>
      </c>
      <c r="L732" s="16"/>
      <c r="M732" s="16" t="s">
        <v>921</v>
      </c>
      <c r="N732" s="16"/>
      <c r="O732" s="16"/>
      <c r="P732" s="16"/>
      <c r="Q732" s="16"/>
      <c r="R732" s="16"/>
      <c r="S732" s="120"/>
      <c r="U732" s="120"/>
      <c r="V732" s="120"/>
      <c r="W732" s="16"/>
    </row>
    <row r="733" spans="1:23" s="17" customFormat="1" ht="11.25" hidden="1" outlineLevel="1">
      <c r="A733" s="287"/>
      <c r="B733" s="15"/>
      <c r="F733" s="76" t="s">
        <v>3332</v>
      </c>
      <c r="G733" s="120" t="s">
        <v>3734</v>
      </c>
      <c r="H733" s="16"/>
      <c r="I733" s="16"/>
      <c r="J733" s="16"/>
      <c r="K733" s="120" t="s">
        <v>3228</v>
      </c>
      <c r="L733" s="16"/>
      <c r="M733" s="16" t="s">
        <v>921</v>
      </c>
      <c r="N733" s="16"/>
      <c r="O733" s="16"/>
      <c r="P733" s="16"/>
      <c r="Q733" s="16"/>
      <c r="R733" s="16"/>
      <c r="S733" s="120"/>
      <c r="U733" s="120"/>
      <c r="V733" s="120"/>
      <c r="W733" s="16"/>
    </row>
    <row r="734" spans="1:23" s="17" customFormat="1" ht="11.25" hidden="1" outlineLevel="1">
      <c r="A734" s="287"/>
      <c r="B734" s="15"/>
      <c r="F734" s="76" t="s">
        <v>3333</v>
      </c>
      <c r="G734" s="120" t="s">
        <v>3735</v>
      </c>
      <c r="H734" s="16"/>
      <c r="I734" s="16"/>
      <c r="J734" s="16"/>
      <c r="K734" s="120"/>
      <c r="L734" s="16"/>
      <c r="M734" s="16"/>
      <c r="N734" s="16"/>
      <c r="O734" s="16"/>
      <c r="P734" s="16"/>
      <c r="Q734" s="16"/>
      <c r="R734" s="16"/>
      <c r="S734" s="120"/>
      <c r="U734" s="120"/>
      <c r="V734" s="120"/>
      <c r="W734" s="16"/>
    </row>
    <row r="735" spans="1:23" s="17" customFormat="1" ht="11.25" hidden="1" outlineLevel="1">
      <c r="A735" s="287"/>
      <c r="B735" s="15"/>
      <c r="F735" s="281" t="s">
        <v>3334</v>
      </c>
      <c r="G735" s="120" t="s">
        <v>3736</v>
      </c>
      <c r="H735" s="16"/>
      <c r="I735" s="16"/>
      <c r="J735" s="16"/>
      <c r="K735" s="120" t="s">
        <v>3331</v>
      </c>
      <c r="L735" s="16"/>
      <c r="M735" s="16" t="s">
        <v>921</v>
      </c>
      <c r="N735" s="16"/>
      <c r="O735" s="16"/>
      <c r="P735" s="16"/>
      <c r="Q735" s="16"/>
      <c r="R735" s="16"/>
      <c r="S735" s="120"/>
      <c r="U735" s="120"/>
      <c r="V735" s="120"/>
      <c r="W735" s="16"/>
    </row>
    <row r="736" spans="1:23" s="17" customFormat="1" ht="11.25" hidden="1" outlineLevel="1">
      <c r="A736" s="287"/>
      <c r="B736" s="15"/>
      <c r="F736" s="76" t="s">
        <v>3237</v>
      </c>
      <c r="G736" s="120" t="s">
        <v>3737</v>
      </c>
      <c r="H736" s="16"/>
      <c r="I736" s="16"/>
      <c r="J736" s="16"/>
      <c r="K736" s="120" t="s">
        <v>3189</v>
      </c>
      <c r="L736" s="16"/>
      <c r="M736" s="16" t="s">
        <v>921</v>
      </c>
      <c r="N736" s="120" t="s">
        <v>3335</v>
      </c>
      <c r="O736" s="16"/>
      <c r="P736" s="16"/>
      <c r="Q736" s="16"/>
      <c r="R736" s="16"/>
      <c r="U736" s="120"/>
      <c r="V736" s="120"/>
      <c r="W736" s="16"/>
    </row>
    <row r="737" spans="1:23" s="17" customFormat="1" ht="11.25" hidden="1" outlineLevel="1">
      <c r="A737" s="287"/>
      <c r="B737" s="15"/>
      <c r="F737" s="76" t="s">
        <v>3241</v>
      </c>
      <c r="G737" s="120" t="s">
        <v>3738</v>
      </c>
      <c r="H737" s="16"/>
      <c r="I737" s="16"/>
      <c r="J737" s="16"/>
      <c r="K737" s="120" t="s">
        <v>3242</v>
      </c>
      <c r="L737" s="16"/>
      <c r="M737" s="16" t="s">
        <v>921</v>
      </c>
      <c r="N737" s="120" t="s">
        <v>3335</v>
      </c>
      <c r="O737" s="16"/>
      <c r="P737" s="16"/>
      <c r="Q737" s="16"/>
      <c r="R737" s="16"/>
      <c r="V737" s="120"/>
      <c r="W737" s="16"/>
    </row>
    <row r="738" spans="1:23" s="17" customFormat="1" ht="11.25" hidden="1" outlineLevel="1">
      <c r="A738" s="287"/>
      <c r="B738" s="15"/>
      <c r="E738" s="16"/>
      <c r="F738" s="76"/>
      <c r="G738" s="120" t="s">
        <v>3336</v>
      </c>
      <c r="H738" s="16"/>
      <c r="I738" s="16"/>
      <c r="J738" s="16"/>
      <c r="K738" s="120"/>
      <c r="L738" s="16"/>
      <c r="M738" s="16"/>
      <c r="N738" s="120"/>
      <c r="O738" s="16"/>
      <c r="P738" s="16"/>
      <c r="Q738" s="16"/>
      <c r="R738" s="16"/>
      <c r="S738" s="120"/>
      <c r="V738" s="120"/>
      <c r="W738" s="16"/>
    </row>
    <row r="739" spans="1:23" s="17" customFormat="1" ht="11.25" hidden="1" outlineLevel="1">
      <c r="A739" s="287"/>
      <c r="B739" s="15"/>
      <c r="E739" s="16"/>
      <c r="F739" s="76"/>
      <c r="G739" s="120"/>
      <c r="H739" s="16"/>
      <c r="I739" s="16"/>
      <c r="J739" s="16"/>
      <c r="K739" s="120"/>
      <c r="L739" s="16"/>
      <c r="M739" s="16"/>
      <c r="N739" s="120"/>
      <c r="O739" s="16"/>
      <c r="P739" s="16"/>
      <c r="Q739" s="16"/>
      <c r="R739" s="16"/>
      <c r="S739" s="120"/>
      <c r="V739" s="120"/>
      <c r="W739" s="16"/>
    </row>
    <row r="740" spans="1:23" s="17" customFormat="1" ht="11.25" hidden="1" outlineLevel="1">
      <c r="A740" s="287"/>
    </row>
    <row r="741" spans="1:23" collapsed="1">
      <c r="B741" s="190" t="s">
        <v>2866</v>
      </c>
      <c r="G741" s="17" t="s">
        <v>3157</v>
      </c>
    </row>
    <row r="742" spans="1:23" s="17" customFormat="1" ht="11.25" hidden="1" outlineLevel="1">
      <c r="A742" s="287"/>
      <c r="B742" s="17" t="s">
        <v>3118</v>
      </c>
    </row>
    <row r="743" spans="1:23" s="17" customFormat="1" ht="11.25" hidden="1" outlineLevel="1">
      <c r="A743" s="287"/>
      <c r="B743" s="17" t="s">
        <v>3119</v>
      </c>
    </row>
    <row r="744" spans="1:23" s="17" customFormat="1" ht="11.25" hidden="1" outlineLevel="1">
      <c r="A744" s="287"/>
    </row>
    <row r="745" spans="1:23" collapsed="1">
      <c r="B745" s="190" t="s">
        <v>2867</v>
      </c>
      <c r="G745" s="17" t="s">
        <v>3158</v>
      </c>
    </row>
    <row r="746" spans="1:23" s="17" customFormat="1" ht="11.25" hidden="1" outlineLevel="1">
      <c r="A746" s="287"/>
      <c r="B746" s="17" t="s">
        <v>3120</v>
      </c>
    </row>
    <row r="747" spans="1:23" s="17" customFormat="1" ht="11.25" hidden="1" outlineLevel="1">
      <c r="A747" s="287"/>
      <c r="B747" s="17" t="s">
        <v>3121</v>
      </c>
    </row>
    <row r="748" spans="1:23" s="17" customFormat="1" ht="11.25" hidden="1" outlineLevel="1">
      <c r="A748" s="287"/>
    </row>
    <row r="749" spans="1:23" collapsed="1">
      <c r="B749" s="190" t="s">
        <v>2868</v>
      </c>
      <c r="G749" s="17" t="s">
        <v>3159</v>
      </c>
    </row>
    <row r="750" spans="1:23" ht="11.25" hidden="1" customHeight="1" outlineLevel="1">
      <c r="B750" s="17" t="s">
        <v>2869</v>
      </c>
    </row>
    <row r="751" spans="1:23" ht="11.25" hidden="1" customHeight="1" outlineLevel="1">
      <c r="B751" s="17" t="s">
        <v>2870</v>
      </c>
    </row>
    <row r="752" spans="1:23" ht="11.25" hidden="1" customHeight="1" outlineLevel="1">
      <c r="B752" s="17" t="s">
        <v>2871</v>
      </c>
    </row>
    <row r="753" spans="1:7" ht="11.25" hidden="1" customHeight="1" outlineLevel="1">
      <c r="B753" s="17" t="s">
        <v>2872</v>
      </c>
    </row>
    <row r="754" spans="1:7" ht="11.25" hidden="1" customHeight="1" outlineLevel="1">
      <c r="B754" s="17" t="s">
        <v>2873</v>
      </c>
    </row>
    <row r="755" spans="1:7" ht="11.25" hidden="1" customHeight="1" outlineLevel="1">
      <c r="B755" s="17" t="s">
        <v>2874</v>
      </c>
    </row>
    <row r="756" spans="1:7" ht="11.25" hidden="1" customHeight="1" outlineLevel="1"/>
    <row r="757" spans="1:7" s="17" customFormat="1" collapsed="1">
      <c r="A757" s="287"/>
      <c r="B757" s="190" t="s">
        <v>3124</v>
      </c>
      <c r="G757" s="17" t="s">
        <v>3160</v>
      </c>
    </row>
    <row r="758" spans="1:7" s="17" customFormat="1" ht="11.25" hidden="1" outlineLevel="1">
      <c r="A758" s="287"/>
      <c r="B758" s="17" t="s">
        <v>3110</v>
      </c>
    </row>
    <row r="759" spans="1:7" s="17" customFormat="1" ht="11.25" hidden="1" outlineLevel="1">
      <c r="A759" s="287"/>
      <c r="B759" s="17" t="s">
        <v>3111</v>
      </c>
    </row>
    <row r="760" spans="1:7" s="17" customFormat="1" ht="11.25" hidden="1" outlineLevel="1">
      <c r="A760" s="287"/>
    </row>
    <row r="761" spans="1:7" s="17" customFormat="1" collapsed="1">
      <c r="A761" s="287"/>
      <c r="B761" s="190" t="s">
        <v>2876</v>
      </c>
      <c r="G761" s="17" t="s">
        <v>3161</v>
      </c>
    </row>
    <row r="762" spans="1:7" s="17" customFormat="1" ht="11.25" hidden="1" outlineLevel="1">
      <c r="A762" s="287"/>
      <c r="B762" s="17" t="s">
        <v>3103</v>
      </c>
    </row>
    <row r="763" spans="1:7" s="17" customFormat="1" ht="11.25" hidden="1" outlineLevel="1">
      <c r="A763" s="287"/>
      <c r="B763" s="17" t="s">
        <v>3104</v>
      </c>
    </row>
    <row r="764" spans="1:7" s="17" customFormat="1" ht="11.25" hidden="1" outlineLevel="1">
      <c r="A764" s="287"/>
    </row>
    <row r="765" spans="1:7" s="17" customFormat="1" collapsed="1">
      <c r="A765" s="287"/>
      <c r="B765" s="20" t="s">
        <v>3113</v>
      </c>
      <c r="G765" s="17" t="s">
        <v>3162</v>
      </c>
    </row>
    <row r="766" spans="1:7" s="17" customFormat="1" ht="11.25" hidden="1" outlineLevel="1">
      <c r="A766" s="287"/>
      <c r="B766" s="17" t="s">
        <v>3114</v>
      </c>
    </row>
    <row r="767" spans="1:7" s="17" customFormat="1" ht="11.25" hidden="1" outlineLevel="1">
      <c r="A767" s="287"/>
    </row>
    <row r="768" spans="1:7" s="17" customFormat="1" collapsed="1">
      <c r="A768" s="287"/>
      <c r="B768" s="190" t="s">
        <v>3662</v>
      </c>
    </row>
    <row r="769" spans="1:1" s="17" customFormat="1" ht="11.25">
      <c r="A769" s="287"/>
    </row>
    <row r="770" spans="1:1" s="17" customFormat="1" ht="11.25">
      <c r="A770" s="287"/>
    </row>
    <row r="771" spans="1:1" s="17" customFormat="1" ht="11.25">
      <c r="A771" s="287"/>
    </row>
    <row r="772" spans="1:1" s="17" customFormat="1" ht="11.25">
      <c r="A772" s="287"/>
    </row>
    <row r="773" spans="1:1" s="17" customFormat="1" ht="11.25">
      <c r="A773" s="287"/>
    </row>
    <row r="774" spans="1:1" s="17" customFormat="1" ht="11.25">
      <c r="A774" s="287"/>
    </row>
    <row r="775" spans="1:1" s="17" customFormat="1" ht="11.25">
      <c r="A775" s="287"/>
    </row>
    <row r="776" spans="1:1" s="17" customFormat="1" ht="11.25">
      <c r="A776" s="287"/>
    </row>
  </sheetData>
  <hyperlinks>
    <hyperlink ref="G67" r:id="rId1"/>
    <hyperlink ref="G62" r:id="rId2"/>
    <hyperlink ref="G64" r:id="rId3"/>
    <hyperlink ref="G65" r:id="rId4"/>
    <hyperlink ref="G66" r:id="rId5"/>
    <hyperlink ref="G68" r:id="rId6"/>
    <hyperlink ref="G28" r:id="rId7"/>
    <hyperlink ref="G29" r:id="rId8"/>
    <hyperlink ref="G30" r:id="rId9"/>
    <hyperlink ref="G31" r:id="rId10"/>
    <hyperlink ref="G32" r:id="rId11"/>
    <hyperlink ref="G34" r:id="rId12"/>
    <hyperlink ref="G35" r:id="rId13"/>
    <hyperlink ref="G36" r:id="rId14"/>
    <hyperlink ref="G37" r:id="rId15"/>
    <hyperlink ref="G33" r:id="rId16"/>
    <hyperlink ref="G103" r:id="rId17"/>
    <hyperlink ref="G105" r:id="rId18"/>
    <hyperlink ref="G104" r:id="rId19"/>
    <hyperlink ref="B665" r:id="rId20"/>
    <hyperlink ref="B667" r:id="rId21"/>
    <hyperlink ref="B669" r:id="rId22"/>
    <hyperlink ref="G69" r:id="rId23"/>
    <hyperlink ref="G291" r:id="rId24"/>
    <hyperlink ref="G73" r:id="rId25"/>
    <hyperlink ref="G106" r:id="rId26"/>
    <hyperlink ref="G108" r:id="rId27"/>
    <hyperlink ref="I216" r:id="rId28"/>
    <hyperlink ref="G209" r:id="rId29"/>
    <hyperlink ref="G212" r:id="rId30"/>
    <hyperlink ref="G214" r:id="rId31" display="secfff@marvincash.me"/>
    <hyperlink ref="G210" r:id="rId32"/>
    <hyperlink ref="G211" r:id="rId33"/>
    <hyperlink ref="G12" r:id="rId34" display="walker28713@gmail.com"/>
    <hyperlink ref="G23" r:id="rId35" display="walker28713@gmail.com"/>
    <hyperlink ref="G80" r:id="rId36" display="walker28713@gmail.com"/>
    <hyperlink ref="G40" r:id="rId37" display="walker28713@gmail.com"/>
    <hyperlink ref="G163" r:id="rId38" display="walker28713@gmail.com"/>
    <hyperlink ref="G351" r:id="rId39" display="walker28713@gmail.com"/>
    <hyperlink ref="G411" r:id="rId40" display="walker28713@gmail.com"/>
  </hyperlinks>
  <pageMargins left="0.7" right="0.7" top="0.75" bottom="0.75" header="0.3" footer="0.3"/>
  <pageSetup scale="54" fitToHeight="0" orientation="landscape" r:id="rId4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7"/>
  <sheetViews>
    <sheetView workbookViewId="0"/>
  </sheetViews>
  <sheetFormatPr defaultRowHeight="15"/>
  <cols>
    <col min="1" max="1" width="5.42578125" style="3" customWidth="1"/>
    <col min="2" max="2" width="62.42578125" style="3" customWidth="1"/>
    <col min="3" max="3" width="3.140625" style="20" customWidth="1"/>
    <col min="4" max="4" width="40" style="3" customWidth="1"/>
    <col min="5" max="5" width="9.140625" style="3"/>
    <col min="6" max="6" width="9.140625" style="251"/>
    <col min="7" max="16384" width="9.140625" style="3"/>
  </cols>
  <sheetData>
    <row r="1" spans="1:10" ht="18.75">
      <c r="A1" s="192" t="s">
        <v>2216</v>
      </c>
      <c r="C1" s="3"/>
    </row>
    <row r="2" spans="1:10" ht="18.75">
      <c r="A2" s="192"/>
      <c r="C2" s="3"/>
    </row>
    <row r="3" spans="1:10" ht="15.75">
      <c r="A3" s="191" t="s">
        <v>2215</v>
      </c>
      <c r="B3" s="19"/>
      <c r="C3" s="3"/>
      <c r="D3" s="11"/>
      <c r="E3" s="36"/>
    </row>
    <row r="4" spans="1:10" ht="12.75">
      <c r="B4" s="19" t="s">
        <v>128</v>
      </c>
      <c r="C4" s="3"/>
      <c r="D4" s="11" t="s">
        <v>2217</v>
      </c>
      <c r="E4" s="36" t="s">
        <v>530</v>
      </c>
      <c r="F4" s="252" t="s">
        <v>2399</v>
      </c>
    </row>
    <row r="6" spans="1:10" ht="12.75">
      <c r="A6" s="6">
        <v>1</v>
      </c>
      <c r="B6" s="4" t="s">
        <v>2221</v>
      </c>
      <c r="C6" s="3"/>
      <c r="D6" s="4" t="s">
        <v>1538</v>
      </c>
      <c r="E6" s="45">
        <v>409</v>
      </c>
      <c r="F6" s="251">
        <v>175</v>
      </c>
      <c r="J6" s="35" t="s">
        <v>2378</v>
      </c>
    </row>
    <row r="7" spans="1:10" ht="12.75">
      <c r="B7" s="4" t="s">
        <v>2229</v>
      </c>
      <c r="C7" s="3"/>
      <c r="D7" s="4" t="s">
        <v>2272</v>
      </c>
      <c r="E7" s="45"/>
    </row>
    <row r="8" spans="1:10" ht="12.75">
      <c r="B8" s="4" t="s">
        <v>2228</v>
      </c>
      <c r="C8" s="3"/>
      <c r="D8" s="4"/>
      <c r="E8" s="45"/>
    </row>
    <row r="9" spans="1:10" ht="12.75">
      <c r="B9" s="19"/>
      <c r="C9" s="3"/>
      <c r="D9" s="11"/>
      <c r="E9" s="36"/>
    </row>
    <row r="10" spans="1:10" ht="12.75">
      <c r="A10" s="6">
        <f>A6+1</f>
        <v>2</v>
      </c>
      <c r="B10" s="3" t="s">
        <v>2220</v>
      </c>
      <c r="C10" s="3"/>
      <c r="D10" s="3" t="s">
        <v>1960</v>
      </c>
      <c r="E10" s="37">
        <v>300</v>
      </c>
      <c r="F10" s="251">
        <v>100</v>
      </c>
    </row>
    <row r="11" spans="1:10" ht="12.75">
      <c r="B11" s="3" t="s">
        <v>2302</v>
      </c>
      <c r="C11" s="3"/>
      <c r="D11" s="3" t="s">
        <v>2147</v>
      </c>
      <c r="E11" s="30"/>
    </row>
    <row r="12" spans="1:10" ht="12.75">
      <c r="A12" s="6"/>
      <c r="B12" s="2"/>
      <c r="C12" s="3"/>
      <c r="E12" s="37"/>
    </row>
    <row r="13" spans="1:10" ht="12.75">
      <c r="A13" s="6">
        <f>A10+1</f>
        <v>3</v>
      </c>
      <c r="B13" s="3" t="s">
        <v>2219</v>
      </c>
      <c r="C13" s="3"/>
      <c r="D13" s="3" t="s">
        <v>2218</v>
      </c>
      <c r="E13" s="37">
        <v>400</v>
      </c>
      <c r="F13" s="251">
        <v>200</v>
      </c>
    </row>
    <row r="14" spans="1:10" ht="12.75">
      <c r="B14" s="3" t="s">
        <v>2363</v>
      </c>
      <c r="C14" s="3"/>
      <c r="D14" s="8" t="s">
        <v>779</v>
      </c>
    </row>
    <row r="15" spans="1:10" ht="12.75">
      <c r="C15" s="3"/>
      <c r="D15" s="8"/>
    </row>
    <row r="16" spans="1:10" ht="12.75">
      <c r="A16" s="6" t="s">
        <v>2400</v>
      </c>
      <c r="B16" s="3" t="s">
        <v>2401</v>
      </c>
      <c r="C16" s="3"/>
      <c r="D16" s="8"/>
      <c r="F16" s="251">
        <v>125</v>
      </c>
    </row>
    <row r="17" spans="1:10" ht="12.75">
      <c r="C17" s="3"/>
      <c r="D17" s="8"/>
    </row>
    <row r="18" spans="1:10" ht="12.75">
      <c r="A18" s="6">
        <f>A13+1</f>
        <v>4</v>
      </c>
      <c r="B18" s="22" t="s">
        <v>2239</v>
      </c>
      <c r="C18" s="3"/>
      <c r="D18" s="4" t="s">
        <v>1329</v>
      </c>
      <c r="E18" s="45">
        <v>190</v>
      </c>
      <c r="F18" s="251" t="s">
        <v>2402</v>
      </c>
    </row>
    <row r="19" spans="1:10" ht="12.75">
      <c r="B19" s="22" t="s">
        <v>2303</v>
      </c>
      <c r="C19" s="3"/>
      <c r="D19" s="4" t="s">
        <v>1328</v>
      </c>
      <c r="E19" s="45"/>
    </row>
    <row r="20" spans="1:10" ht="12.75">
      <c r="B20" s="22"/>
      <c r="C20" s="3"/>
      <c r="D20" s="4"/>
      <c r="E20" s="45"/>
    </row>
    <row r="21" spans="1:10" ht="12.75">
      <c r="A21" s="6">
        <v>4</v>
      </c>
      <c r="B21" s="22" t="s">
        <v>2403</v>
      </c>
      <c r="C21" s="3"/>
      <c r="D21" s="4"/>
      <c r="E21" s="45"/>
      <c r="F21" s="251">
        <v>300</v>
      </c>
    </row>
    <row r="22" spans="1:10" ht="12.75">
      <c r="B22" s="19"/>
      <c r="C22" s="3"/>
      <c r="D22" s="4"/>
      <c r="E22" s="45"/>
    </row>
    <row r="23" spans="1:10" ht="12.75">
      <c r="A23" s="6">
        <f>A18+1</f>
        <v>5</v>
      </c>
      <c r="B23" s="3" t="s">
        <v>2220</v>
      </c>
      <c r="C23" s="3"/>
      <c r="D23" s="3" t="s">
        <v>2144</v>
      </c>
      <c r="E23" s="37">
        <v>300</v>
      </c>
      <c r="F23" s="251">
        <v>150</v>
      </c>
    </row>
    <row r="24" spans="1:10" ht="12.75">
      <c r="B24" s="22" t="s">
        <v>2365</v>
      </c>
      <c r="C24" s="3"/>
      <c r="D24" s="3" t="s">
        <v>2145</v>
      </c>
      <c r="E24" s="45"/>
    </row>
    <row r="25" spans="1:10" ht="12.75">
      <c r="B25" s="19"/>
      <c r="C25" s="3"/>
      <c r="D25" s="4"/>
      <c r="E25" s="45"/>
    </row>
    <row r="26" spans="1:10" ht="12.75">
      <c r="A26" s="6">
        <f>A23+1</f>
        <v>6</v>
      </c>
      <c r="B26" s="3" t="s">
        <v>2246</v>
      </c>
      <c r="C26" s="3"/>
      <c r="D26" s="3" t="s">
        <v>1979</v>
      </c>
      <c r="E26" s="37">
        <v>220</v>
      </c>
      <c r="F26" s="251">
        <v>150</v>
      </c>
      <c r="J26" s="35" t="s">
        <v>2378</v>
      </c>
    </row>
    <row r="27" spans="1:10" ht="12.75">
      <c r="B27" s="3" t="s">
        <v>2245</v>
      </c>
      <c r="C27" s="3"/>
      <c r="D27" s="3" t="s">
        <v>1980</v>
      </c>
      <c r="E27" s="30"/>
    </row>
    <row r="28" spans="1:10" ht="12.75">
      <c r="C28" s="3"/>
      <c r="E28" s="30"/>
    </row>
    <row r="29" spans="1:10" ht="12.75">
      <c r="A29" s="6">
        <f>A26+1</f>
        <v>7</v>
      </c>
      <c r="B29" s="22" t="s">
        <v>2273</v>
      </c>
      <c r="C29" s="3"/>
      <c r="D29" s="4" t="s">
        <v>2222</v>
      </c>
      <c r="E29" s="45">
        <v>500</v>
      </c>
      <c r="F29" s="251">
        <v>1000</v>
      </c>
    </row>
    <row r="30" spans="1:10" ht="12.75">
      <c r="B30" s="22" t="s">
        <v>2304</v>
      </c>
      <c r="C30" s="3"/>
      <c r="D30" s="4"/>
      <c r="E30" s="28"/>
    </row>
    <row r="31" spans="1:10" ht="12.75">
      <c r="B31" s="19"/>
      <c r="C31" s="3"/>
      <c r="D31" s="4"/>
      <c r="E31" s="28"/>
    </row>
    <row r="32" spans="1:10" ht="12.75">
      <c r="B32" s="19"/>
      <c r="C32" s="3"/>
      <c r="D32" s="4"/>
      <c r="E32" s="28"/>
    </row>
    <row r="33" spans="1:6">
      <c r="A33" s="225" t="s">
        <v>2230</v>
      </c>
      <c r="B33" s="19"/>
      <c r="C33" s="3"/>
      <c r="D33" s="4"/>
      <c r="E33" s="28"/>
    </row>
    <row r="34" spans="1:6" ht="12.75">
      <c r="A34" s="6">
        <f>A29+1</f>
        <v>8</v>
      </c>
      <c r="B34" s="3" t="s">
        <v>2356</v>
      </c>
      <c r="C34" s="3"/>
      <c r="D34" s="3" t="s">
        <v>2226</v>
      </c>
      <c r="E34" s="37">
        <v>500</v>
      </c>
      <c r="F34" s="251">
        <v>200</v>
      </c>
    </row>
    <row r="35" spans="1:6" ht="12.75">
      <c r="B35" s="3" t="s">
        <v>2357</v>
      </c>
      <c r="C35" s="3"/>
      <c r="D35" s="4"/>
      <c r="E35" s="28"/>
    </row>
    <row r="36" spans="1:6" ht="12.75">
      <c r="B36" s="19"/>
      <c r="C36" s="3"/>
      <c r="D36" s="4"/>
      <c r="E36" s="28"/>
    </row>
    <row r="37" spans="1:6" ht="12.75">
      <c r="A37" s="6">
        <f>A34+1</f>
        <v>9</v>
      </c>
      <c r="B37" s="3" t="s">
        <v>2361</v>
      </c>
      <c r="C37" s="3"/>
      <c r="D37" s="3" t="s">
        <v>183</v>
      </c>
      <c r="E37" s="37">
        <v>500</v>
      </c>
      <c r="F37" s="251">
        <v>100</v>
      </c>
    </row>
    <row r="38" spans="1:6" ht="12.75">
      <c r="A38" s="6"/>
      <c r="C38" s="3"/>
      <c r="E38" s="37"/>
    </row>
    <row r="39" spans="1:6" ht="12.75">
      <c r="B39" s="233" t="s">
        <v>2299</v>
      </c>
      <c r="C39" s="3"/>
      <c r="D39" s="4"/>
      <c r="E39" s="28"/>
    </row>
    <row r="40" spans="1:6" ht="12.75">
      <c r="B40" s="233" t="s">
        <v>2301</v>
      </c>
      <c r="C40" s="3"/>
      <c r="D40" s="4"/>
      <c r="E40" s="28"/>
    </row>
    <row r="41" spans="1:6" ht="12.75">
      <c r="B41" s="19" t="s">
        <v>2300</v>
      </c>
      <c r="C41" s="3"/>
      <c r="D41" s="4"/>
      <c r="E41" s="28"/>
    </row>
    <row r="42" spans="1:6" ht="12.75">
      <c r="B42" s="19"/>
      <c r="C42" s="3"/>
      <c r="D42" s="4"/>
      <c r="E42" s="28"/>
    </row>
    <row r="43" spans="1:6" ht="12.75">
      <c r="A43" s="6">
        <f>A37+1</f>
        <v>10</v>
      </c>
      <c r="B43" s="3" t="s">
        <v>2358</v>
      </c>
      <c r="C43" s="3"/>
      <c r="D43" s="3" t="s">
        <v>185</v>
      </c>
      <c r="E43" s="37">
        <v>225</v>
      </c>
      <c r="F43" s="251">
        <v>125</v>
      </c>
    </row>
    <row r="44" spans="1:6" ht="12.75">
      <c r="A44" s="6"/>
      <c r="B44" s="3" t="s">
        <v>2359</v>
      </c>
      <c r="C44" s="3"/>
      <c r="D44" s="3" t="s">
        <v>186</v>
      </c>
      <c r="E44" s="37"/>
    </row>
    <row r="45" spans="1:6" ht="12.75">
      <c r="B45" s="19"/>
      <c r="C45" s="3"/>
      <c r="D45" s="4"/>
      <c r="E45" s="28"/>
    </row>
    <row r="46" spans="1:6" ht="12.75">
      <c r="A46" s="6">
        <f>A43+1</f>
        <v>11</v>
      </c>
      <c r="B46" s="3" t="s">
        <v>2227</v>
      </c>
      <c r="C46" s="3"/>
      <c r="D46" s="3" t="s">
        <v>1985</v>
      </c>
      <c r="E46" s="37">
        <v>250</v>
      </c>
      <c r="F46" s="251">
        <v>125</v>
      </c>
    </row>
    <row r="47" spans="1:6" ht="12.75">
      <c r="B47" s="22" t="s">
        <v>2362</v>
      </c>
      <c r="C47" s="3"/>
      <c r="D47" s="3" t="s">
        <v>1986</v>
      </c>
      <c r="E47" s="28"/>
    </row>
    <row r="48" spans="1:6" ht="12.75">
      <c r="B48" s="19"/>
      <c r="C48" s="3"/>
      <c r="D48" s="4"/>
      <c r="E48" s="28"/>
    </row>
    <row r="49" spans="1:10" ht="12.75">
      <c r="A49" s="229" t="s">
        <v>2252</v>
      </c>
      <c r="B49" s="19"/>
      <c r="C49" s="3"/>
      <c r="D49" s="4"/>
      <c r="E49" s="28"/>
    </row>
    <row r="50" spans="1:10" ht="12.75">
      <c r="A50" s="6">
        <f>A46+1</f>
        <v>12</v>
      </c>
      <c r="B50" s="22" t="s">
        <v>1729</v>
      </c>
      <c r="C50" s="3"/>
      <c r="D50" s="4" t="s">
        <v>2222</v>
      </c>
      <c r="E50" s="45">
        <v>400</v>
      </c>
      <c r="F50" s="251" t="s">
        <v>2404</v>
      </c>
    </row>
    <row r="51" spans="1:10" ht="12.75">
      <c r="B51" s="19"/>
      <c r="C51" s="3"/>
      <c r="D51" s="4"/>
      <c r="E51" s="28"/>
    </row>
    <row r="52" spans="1:10" ht="12.75">
      <c r="A52" s="6">
        <f>A50+1</f>
        <v>13</v>
      </c>
      <c r="B52" s="3" t="s">
        <v>2231</v>
      </c>
      <c r="C52" s="3"/>
      <c r="D52" s="3" t="s">
        <v>195</v>
      </c>
      <c r="E52" s="37">
        <v>450</v>
      </c>
      <c r="F52" s="251" t="s">
        <v>2405</v>
      </c>
      <c r="J52" s="35"/>
    </row>
    <row r="53" spans="1:10" ht="12.75">
      <c r="A53" s="6"/>
      <c r="B53" s="3" t="s">
        <v>2232</v>
      </c>
      <c r="C53" s="3"/>
      <c r="D53" s="3" t="s">
        <v>194</v>
      </c>
      <c r="E53" s="37"/>
    </row>
    <row r="54" spans="1:10" ht="12.75">
      <c r="A54" s="6"/>
      <c r="B54" s="2"/>
      <c r="C54" s="3"/>
      <c r="E54" s="37"/>
    </row>
    <row r="55" spans="1:10" ht="12.75">
      <c r="A55" s="6">
        <f>A52+1</f>
        <v>14</v>
      </c>
      <c r="B55" s="3" t="s">
        <v>2397</v>
      </c>
      <c r="C55" s="3"/>
      <c r="D55" s="8" t="s">
        <v>786</v>
      </c>
      <c r="E55" s="37">
        <v>250</v>
      </c>
      <c r="F55" s="251" t="s">
        <v>2405</v>
      </c>
    </row>
    <row r="56" spans="1:10">
      <c r="B56" s="3" t="s">
        <v>2355</v>
      </c>
      <c r="D56" s="3" t="s">
        <v>2236</v>
      </c>
    </row>
    <row r="58" spans="1:10" ht="12.75">
      <c r="A58" s="6">
        <f>A55+1</f>
        <v>15</v>
      </c>
      <c r="B58" s="22" t="s">
        <v>2260</v>
      </c>
      <c r="C58" s="3"/>
      <c r="D58" s="4" t="s">
        <v>1967</v>
      </c>
      <c r="E58" s="45">
        <v>200</v>
      </c>
      <c r="F58" s="251">
        <v>300</v>
      </c>
    </row>
    <row r="59" spans="1:10" ht="12.75">
      <c r="A59" s="6"/>
      <c r="B59" s="2" t="s">
        <v>2261</v>
      </c>
      <c r="C59" s="3"/>
      <c r="E59" s="37"/>
    </row>
    <row r="60" spans="1:10" ht="12.75">
      <c r="A60" s="6"/>
      <c r="B60" s="2"/>
      <c r="C60" s="3"/>
      <c r="E60" s="37"/>
    </row>
    <row r="61" spans="1:10" ht="12.75">
      <c r="A61" s="6">
        <f>A58+1</f>
        <v>16</v>
      </c>
      <c r="B61" s="22" t="s">
        <v>2274</v>
      </c>
      <c r="C61" s="3"/>
      <c r="D61" s="3" t="s">
        <v>18</v>
      </c>
      <c r="E61" s="37">
        <v>3850</v>
      </c>
      <c r="F61" s="251" t="s">
        <v>2405</v>
      </c>
      <c r="J61" s="35" t="s">
        <v>2378</v>
      </c>
    </row>
    <row r="62" spans="1:10" ht="12.75">
      <c r="B62" s="19"/>
      <c r="C62" s="3"/>
      <c r="D62" s="3" t="s">
        <v>25</v>
      </c>
      <c r="E62" s="28"/>
    </row>
    <row r="63" spans="1:10" ht="12.75">
      <c r="B63" s="19"/>
      <c r="C63" s="3"/>
      <c r="E63" s="28"/>
    </row>
    <row r="64" spans="1:10" ht="12.75">
      <c r="A64" s="6">
        <f>A61+1</f>
        <v>17</v>
      </c>
      <c r="B64" s="3" t="s">
        <v>2219</v>
      </c>
      <c r="C64" s="3"/>
      <c r="D64" s="4" t="s">
        <v>1940</v>
      </c>
      <c r="E64" s="37">
        <v>400</v>
      </c>
      <c r="F64" s="251">
        <v>150</v>
      </c>
      <c r="J64" s="35"/>
    </row>
    <row r="65" spans="1:10" ht="12.75">
      <c r="B65" s="3" t="s">
        <v>2364</v>
      </c>
      <c r="C65" s="3"/>
      <c r="D65" s="4" t="s">
        <v>1947</v>
      </c>
      <c r="E65" s="37"/>
    </row>
    <row r="66" spans="1:10" ht="12.75">
      <c r="B66" s="19"/>
      <c r="C66" s="3"/>
      <c r="D66" s="4"/>
      <c r="E66" s="28"/>
    </row>
    <row r="67" spans="1:10" ht="12.75">
      <c r="A67" s="6">
        <f>A64+1</f>
        <v>18</v>
      </c>
      <c r="B67" s="3" t="s">
        <v>2233</v>
      </c>
      <c r="C67" s="3"/>
      <c r="D67" s="3" t="s">
        <v>2127</v>
      </c>
      <c r="E67" s="37">
        <v>800</v>
      </c>
      <c r="F67" s="3" t="s">
        <v>2405</v>
      </c>
    </row>
    <row r="68" spans="1:10" ht="12.75">
      <c r="B68" s="22" t="s">
        <v>2354</v>
      </c>
      <c r="C68" s="3"/>
      <c r="D68" s="4" t="s">
        <v>1745</v>
      </c>
      <c r="J68" s="35"/>
    </row>
    <row r="69" spans="1:10" ht="12.75">
      <c r="B69" s="22" t="s">
        <v>2298</v>
      </c>
      <c r="C69" s="3"/>
      <c r="D69" s="253" t="s">
        <v>733</v>
      </c>
      <c r="E69" s="30"/>
    </row>
    <row r="70" spans="1:10" ht="12.75">
      <c r="A70" s="229"/>
      <c r="B70" s="19"/>
      <c r="C70" s="3"/>
      <c r="D70" s="2"/>
      <c r="E70" s="30"/>
    </row>
    <row r="71" spans="1:10" ht="12.75">
      <c r="A71" s="6">
        <f>A67+1</f>
        <v>19</v>
      </c>
      <c r="B71" s="22" t="s">
        <v>2224</v>
      </c>
      <c r="C71" s="3"/>
      <c r="D71" s="4" t="s">
        <v>2104</v>
      </c>
      <c r="E71" s="45">
        <v>350</v>
      </c>
      <c r="F71" s="251">
        <v>150</v>
      </c>
    </row>
    <row r="72" spans="1:10" ht="12.75">
      <c r="B72" s="22"/>
      <c r="C72" s="3"/>
      <c r="D72" s="8" t="s">
        <v>2225</v>
      </c>
      <c r="E72" s="45"/>
    </row>
    <row r="73" spans="1:10" ht="12.75">
      <c r="C73" s="3"/>
    </row>
    <row r="74" spans="1:10" ht="12.75">
      <c r="A74" s="6">
        <f>A71+1</f>
        <v>20</v>
      </c>
      <c r="B74" s="3" t="s">
        <v>2379</v>
      </c>
      <c r="C74" s="3"/>
      <c r="D74" s="227" t="s">
        <v>1768</v>
      </c>
      <c r="E74" s="37">
        <v>250</v>
      </c>
      <c r="F74" s="251" t="s">
        <v>2405</v>
      </c>
      <c r="J74" s="35"/>
    </row>
    <row r="75" spans="1:10" ht="12.75">
      <c r="B75" s="3" t="s">
        <v>2380</v>
      </c>
      <c r="C75" s="3"/>
      <c r="D75" s="8" t="s">
        <v>1739</v>
      </c>
      <c r="E75" s="30"/>
    </row>
    <row r="76" spans="1:10" ht="12.75">
      <c r="C76" s="3"/>
      <c r="D76" s="8"/>
      <c r="E76" s="30"/>
    </row>
    <row r="77" spans="1:10" ht="12.75">
      <c r="A77" s="6">
        <f>A74+1</f>
        <v>21</v>
      </c>
      <c r="B77" s="22" t="s">
        <v>2235</v>
      </c>
      <c r="C77" s="3"/>
      <c r="D77" s="65" t="s">
        <v>2292</v>
      </c>
      <c r="E77" s="45">
        <v>150</v>
      </c>
      <c r="F77" s="251">
        <v>175</v>
      </c>
    </row>
    <row r="78" spans="1:10" ht="12.75">
      <c r="B78" s="4" t="s">
        <v>2237</v>
      </c>
      <c r="C78" s="3"/>
      <c r="D78" s="3" t="s">
        <v>2293</v>
      </c>
      <c r="E78" s="30"/>
    </row>
    <row r="79" spans="1:10" ht="12.75">
      <c r="B79" s="4"/>
      <c r="C79" s="3"/>
      <c r="E79" s="30"/>
    </row>
    <row r="80" spans="1:10" ht="12.75">
      <c r="A80" s="6">
        <f>A77+1</f>
        <v>22</v>
      </c>
      <c r="B80" s="3" t="s">
        <v>2305</v>
      </c>
      <c r="C80" s="3"/>
      <c r="D80" s="8" t="s">
        <v>2306</v>
      </c>
      <c r="E80" s="37">
        <v>450</v>
      </c>
      <c r="F80" s="251">
        <v>150</v>
      </c>
      <c r="J80" s="35" t="s">
        <v>2378</v>
      </c>
    </row>
    <row r="81" spans="1:6" ht="12.75">
      <c r="A81" s="6"/>
      <c r="C81" s="3"/>
      <c r="D81" s="8"/>
      <c r="E81" s="37"/>
    </row>
    <row r="82" spans="1:6" ht="12.75">
      <c r="B82" s="235" t="s">
        <v>2295</v>
      </c>
      <c r="C82" s="3"/>
      <c r="E82" s="30"/>
    </row>
    <row r="83" spans="1:6" ht="12.75">
      <c r="B83" s="224" t="s">
        <v>2294</v>
      </c>
      <c r="C83" s="3"/>
      <c r="E83" s="30"/>
    </row>
    <row r="84" spans="1:6" ht="12.75">
      <c r="C84" s="3"/>
      <c r="E84" s="30"/>
    </row>
    <row r="85" spans="1:6" ht="12.75">
      <c r="A85" s="6">
        <f>A80+1</f>
        <v>23</v>
      </c>
      <c r="B85" s="3" t="s">
        <v>2351</v>
      </c>
      <c r="C85" s="3"/>
      <c r="D85" s="3" t="s">
        <v>191</v>
      </c>
      <c r="E85" s="37">
        <v>300</v>
      </c>
      <c r="F85" s="251">
        <v>175</v>
      </c>
    </row>
    <row r="86" spans="1:6" ht="12.75">
      <c r="A86" s="6"/>
      <c r="B86" s="3" t="s">
        <v>2353</v>
      </c>
      <c r="C86" s="3"/>
      <c r="D86" s="3" t="s">
        <v>192</v>
      </c>
      <c r="E86" s="37"/>
    </row>
    <row r="87" spans="1:6" ht="12.75">
      <c r="A87" s="6"/>
      <c r="C87" s="3"/>
      <c r="E87" s="37"/>
    </row>
    <row r="88" spans="1:6" ht="12.75">
      <c r="A88" s="6"/>
      <c r="B88" s="224" t="s">
        <v>2290</v>
      </c>
      <c r="C88" s="3"/>
      <c r="E88" s="37"/>
    </row>
    <row r="89" spans="1:6" ht="12.75">
      <c r="A89" s="6"/>
      <c r="B89" s="224" t="s">
        <v>2291</v>
      </c>
      <c r="C89" s="3"/>
      <c r="E89" s="37"/>
    </row>
    <row r="90" spans="1:6" ht="12.75">
      <c r="A90" s="6"/>
      <c r="C90" s="3"/>
      <c r="E90" s="37"/>
    </row>
    <row r="91" spans="1:6" ht="12.75">
      <c r="A91" s="6">
        <f>A85+1</f>
        <v>24</v>
      </c>
      <c r="B91" s="22" t="s">
        <v>1913</v>
      </c>
      <c r="C91" s="3"/>
      <c r="D91" s="4" t="s">
        <v>209</v>
      </c>
      <c r="E91" s="45">
        <v>150</v>
      </c>
      <c r="F91" s="251" t="s">
        <v>2405</v>
      </c>
    </row>
    <row r="92" spans="1:6" ht="12.75">
      <c r="B92" s="22" t="s">
        <v>2307</v>
      </c>
      <c r="C92" s="3"/>
      <c r="D92" s="3" t="s">
        <v>2406</v>
      </c>
      <c r="E92" s="45"/>
      <c r="F92" s="254"/>
    </row>
    <row r="93" spans="1:6" ht="12.75">
      <c r="B93" s="22"/>
      <c r="C93" s="3"/>
      <c r="E93" s="45"/>
      <c r="F93" s="254"/>
    </row>
    <row r="94" spans="1:6" ht="12.75">
      <c r="B94" s="233" t="s">
        <v>2285</v>
      </c>
      <c r="C94" s="3"/>
      <c r="E94" s="45"/>
      <c r="F94" s="254"/>
    </row>
    <row r="95" spans="1:6" ht="12.75">
      <c r="B95" s="233" t="s">
        <v>2287</v>
      </c>
      <c r="C95" s="3"/>
      <c r="E95" s="45"/>
      <c r="F95" s="254"/>
    </row>
    <row r="96" spans="1:6" ht="12.75">
      <c r="B96" s="233" t="s">
        <v>2286</v>
      </c>
      <c r="C96" s="3"/>
      <c r="E96" s="45"/>
      <c r="F96" s="254"/>
    </row>
    <row r="97" spans="1:6" ht="12.75">
      <c r="B97" s="234"/>
      <c r="C97" s="3"/>
      <c r="E97" s="45"/>
      <c r="F97" s="254"/>
    </row>
    <row r="98" spans="1:6" ht="12.75">
      <c r="A98" s="6">
        <f>A91+1</f>
        <v>25</v>
      </c>
      <c r="B98" s="3" t="s">
        <v>2278</v>
      </c>
      <c r="C98" s="3"/>
      <c r="D98" s="3" t="s">
        <v>161</v>
      </c>
      <c r="E98" s="37">
        <v>350</v>
      </c>
      <c r="F98" s="251" t="s">
        <v>2405</v>
      </c>
    </row>
    <row r="99" spans="1:6" ht="12.75">
      <c r="B99" s="226" t="s">
        <v>2211</v>
      </c>
      <c r="C99" s="3"/>
      <c r="D99" s="3" t="s">
        <v>162</v>
      </c>
      <c r="E99" s="37"/>
    </row>
    <row r="100" spans="1:6" ht="12.75">
      <c r="B100" s="226" t="s">
        <v>2212</v>
      </c>
      <c r="C100" s="3"/>
      <c r="E100" s="37"/>
    </row>
    <row r="101" spans="1:6" ht="12.75">
      <c r="B101" s="2"/>
      <c r="C101" s="3"/>
      <c r="E101" s="37"/>
    </row>
    <row r="102" spans="1:6" ht="12.75">
      <c r="A102" s="6">
        <f>A98+1</f>
        <v>26</v>
      </c>
      <c r="B102" s="3" t="s">
        <v>2247</v>
      </c>
      <c r="C102" s="3"/>
      <c r="D102" s="3" t="s">
        <v>322</v>
      </c>
      <c r="E102" s="37">
        <v>350</v>
      </c>
      <c r="F102" s="251">
        <v>100</v>
      </c>
    </row>
    <row r="103" spans="1:6" ht="12.75">
      <c r="B103" s="3" t="s">
        <v>2352</v>
      </c>
      <c r="C103" s="3"/>
      <c r="D103" s="3" t="s">
        <v>2238</v>
      </c>
      <c r="E103" s="37"/>
    </row>
    <row r="104" spans="1:6" ht="12.75">
      <c r="C104" s="3"/>
      <c r="E104" s="37"/>
    </row>
    <row r="105" spans="1:6" ht="12.75">
      <c r="B105" s="224" t="s">
        <v>2288</v>
      </c>
      <c r="C105" s="3"/>
      <c r="E105" s="37"/>
    </row>
    <row r="106" spans="1:6" ht="12.75">
      <c r="B106" s="224" t="s">
        <v>2289</v>
      </c>
      <c r="C106" s="3"/>
      <c r="E106" s="37"/>
    </row>
    <row r="107" spans="1:6" ht="12.75">
      <c r="C107" s="3"/>
    </row>
    <row r="108" spans="1:6" ht="12.75">
      <c r="A108" s="6">
        <f>A102+1</f>
        <v>27</v>
      </c>
      <c r="B108" s="22" t="s">
        <v>2249</v>
      </c>
      <c r="C108" s="3"/>
      <c r="D108" s="4" t="s">
        <v>1919</v>
      </c>
      <c r="E108" s="45">
        <v>450</v>
      </c>
      <c r="F108" s="251">
        <v>225</v>
      </c>
    </row>
    <row r="109" spans="1:6" ht="12.75">
      <c r="B109" s="228" t="s">
        <v>2248</v>
      </c>
      <c r="C109" s="3"/>
      <c r="E109" s="28"/>
    </row>
    <row r="110" spans="1:6" ht="12.75">
      <c r="B110" s="3" t="s">
        <v>2244</v>
      </c>
      <c r="C110" s="3"/>
    </row>
    <row r="111" spans="1:6" ht="12.75">
      <c r="C111" s="3"/>
    </row>
    <row r="112" spans="1:6" ht="12.75">
      <c r="A112" s="6">
        <f>A108+1</f>
        <v>28</v>
      </c>
      <c r="B112" s="3" t="s">
        <v>2360</v>
      </c>
      <c r="C112" s="3"/>
      <c r="D112" s="227" t="s">
        <v>712</v>
      </c>
      <c r="E112" s="37">
        <v>1500</v>
      </c>
      <c r="F112" s="251">
        <v>350</v>
      </c>
    </row>
    <row r="113" spans="1:10" ht="12.75">
      <c r="A113" s="6"/>
      <c r="C113" s="3"/>
      <c r="D113" s="8" t="s">
        <v>2310</v>
      </c>
      <c r="E113" s="37"/>
    </row>
    <row r="114" spans="1:10" ht="12.75">
      <c r="B114" s="224" t="s">
        <v>2297</v>
      </c>
      <c r="C114" s="3"/>
      <c r="E114" s="30"/>
    </row>
    <row r="116" spans="1:10" ht="12.75">
      <c r="A116" s="6">
        <f>A112+1</f>
        <v>29</v>
      </c>
      <c r="B116" s="3" t="s">
        <v>2309</v>
      </c>
      <c r="C116" s="3"/>
      <c r="D116" s="3" t="s">
        <v>2284</v>
      </c>
      <c r="E116" s="37">
        <v>325</v>
      </c>
      <c r="F116" s="251">
        <v>125</v>
      </c>
      <c r="J116" s="35"/>
    </row>
    <row r="117" spans="1:10" ht="12.75">
      <c r="B117" s="3" t="s">
        <v>2308</v>
      </c>
      <c r="C117" s="3"/>
      <c r="D117" s="3" t="s">
        <v>2279</v>
      </c>
      <c r="E117" s="37"/>
    </row>
    <row r="118" spans="1:10" ht="12.75">
      <c r="C118" s="3"/>
      <c r="D118" s="3" t="s">
        <v>2296</v>
      </c>
      <c r="E118" s="37"/>
    </row>
    <row r="119" spans="1:10" ht="12.75">
      <c r="C119" s="3"/>
      <c r="E119" s="37"/>
    </row>
    <row r="120" spans="1:10" ht="12.75">
      <c r="A120" s="6">
        <f>A116+1</f>
        <v>30</v>
      </c>
      <c r="B120" s="22" t="s">
        <v>2276</v>
      </c>
      <c r="C120" s="3"/>
      <c r="E120" s="64">
        <f>80*4+125*4</f>
        <v>820</v>
      </c>
      <c r="F120" s="251">
        <v>600</v>
      </c>
    </row>
    <row r="121" spans="1:10" ht="12.75">
      <c r="B121" s="22" t="s">
        <v>2270</v>
      </c>
      <c r="C121" s="3"/>
      <c r="D121" s="4" t="s">
        <v>931</v>
      </c>
      <c r="E121" s="28"/>
    </row>
    <row r="122" spans="1:10" ht="12.75">
      <c r="B122" s="22" t="s">
        <v>2269</v>
      </c>
      <c r="C122" s="3"/>
      <c r="D122" s="4"/>
      <c r="E122" s="28"/>
    </row>
    <row r="123" spans="1:10" ht="12.75">
      <c r="C123" s="3"/>
    </row>
    <row r="124" spans="1:10">
      <c r="A124" s="223" t="s">
        <v>2277</v>
      </c>
      <c r="D124" s="36" t="s">
        <v>2345</v>
      </c>
      <c r="E124" s="255">
        <f>SUM(E5:E123)</f>
        <v>15589</v>
      </c>
      <c r="F124" s="195">
        <f>SUM(F1:F123)</f>
        <v>5250</v>
      </c>
    </row>
    <row r="125" spans="1:10" ht="12.75">
      <c r="C125" s="3"/>
      <c r="D125" s="36" t="s">
        <v>2213</v>
      </c>
      <c r="E125" s="237">
        <v>6000</v>
      </c>
      <c r="F125" s="255">
        <v>6000</v>
      </c>
    </row>
    <row r="126" spans="1:10" ht="12.75">
      <c r="C126" s="3"/>
      <c r="D126" s="36" t="s">
        <v>2344</v>
      </c>
      <c r="E126" s="237">
        <v>5000</v>
      </c>
      <c r="F126" s="255">
        <v>5500</v>
      </c>
    </row>
    <row r="127" spans="1:10" ht="12.75">
      <c r="C127" s="3"/>
      <c r="D127" s="36" t="s">
        <v>2347</v>
      </c>
      <c r="E127" s="237">
        <v>3000</v>
      </c>
      <c r="F127" s="255">
        <f>Tables!C2</f>
        <v>2270</v>
      </c>
    </row>
    <row r="129" spans="1:6">
      <c r="D129" s="36" t="s">
        <v>2346</v>
      </c>
      <c r="E129" s="237">
        <f>SUM(E124:E127)</f>
        <v>29589</v>
      </c>
      <c r="F129" s="237">
        <f>SUM(F124:F127)</f>
        <v>19020</v>
      </c>
    </row>
    <row r="130" spans="1:6">
      <c r="D130" s="36" t="s">
        <v>2348</v>
      </c>
      <c r="E130" s="237">
        <v>15000</v>
      </c>
      <c r="F130" s="237">
        <v>15000</v>
      </c>
    </row>
    <row r="132" spans="1:6">
      <c r="D132" s="36" t="s">
        <v>2349</v>
      </c>
      <c r="E132" s="237">
        <f>E129+E130</f>
        <v>44589</v>
      </c>
      <c r="F132" s="237">
        <f>F129+F130</f>
        <v>34020</v>
      </c>
    </row>
    <row r="134" spans="1:6" ht="18.75">
      <c r="A134" s="192" t="s">
        <v>2213</v>
      </c>
      <c r="C134" s="3"/>
      <c r="F134" s="35"/>
    </row>
    <row r="135" spans="1:6" ht="18.75">
      <c r="A135" s="192"/>
      <c r="C135" s="3"/>
      <c r="F135" s="35"/>
    </row>
    <row r="136" spans="1:6" ht="12.75">
      <c r="A136" s="223" t="s">
        <v>2277</v>
      </c>
      <c r="C136" s="3"/>
      <c r="F136" s="35"/>
    </row>
    <row r="137" spans="1:6" ht="12.75">
      <c r="A137" s="223"/>
      <c r="C137" s="3"/>
      <c r="F137" s="35"/>
    </row>
    <row r="138" spans="1:6" ht="12.75">
      <c r="B138" s="19" t="s">
        <v>128</v>
      </c>
      <c r="C138" s="3"/>
      <c r="D138" s="11" t="s">
        <v>2217</v>
      </c>
      <c r="E138" s="36" t="s">
        <v>530</v>
      </c>
      <c r="F138" s="35"/>
    </row>
    <row r="139" spans="1:6" ht="12.75">
      <c r="B139" s="19"/>
      <c r="C139" s="3"/>
      <c r="D139" s="11"/>
      <c r="E139" s="30"/>
      <c r="F139" s="35"/>
    </row>
    <row r="140" spans="1:6" ht="12.75">
      <c r="A140" s="6">
        <v>1</v>
      </c>
      <c r="B140" s="22" t="s">
        <v>2367</v>
      </c>
      <c r="C140" s="3"/>
      <c r="D140" s="4" t="s">
        <v>2283</v>
      </c>
      <c r="E140" s="45">
        <v>700</v>
      </c>
      <c r="F140" s="35"/>
    </row>
    <row r="141" spans="1:6" ht="12.75">
      <c r="B141" s="19"/>
      <c r="C141" s="3"/>
      <c r="D141" s="11"/>
      <c r="E141" s="30"/>
      <c r="F141" s="35"/>
    </row>
    <row r="142" spans="1:6" ht="12.75">
      <c r="A142" s="6">
        <f>A140+1</f>
        <v>2</v>
      </c>
      <c r="B142" s="3" t="s">
        <v>2275</v>
      </c>
      <c r="C142" s="3"/>
      <c r="D142" s="3" t="s">
        <v>359</v>
      </c>
      <c r="E142" s="37">
        <v>330</v>
      </c>
      <c r="F142" s="35" t="s">
        <v>2371</v>
      </c>
    </row>
    <row r="143" spans="1:6" ht="12.75">
      <c r="B143" s="3" t="s">
        <v>2234</v>
      </c>
      <c r="C143" s="3"/>
      <c r="D143" s="226" t="s">
        <v>1835</v>
      </c>
      <c r="F143" s="35"/>
    </row>
    <row r="144" spans="1:6" ht="12.75">
      <c r="B144" s="19"/>
      <c r="C144" s="3"/>
      <c r="D144" s="11"/>
      <c r="E144" s="30"/>
      <c r="F144" s="35"/>
    </row>
    <row r="145" spans="1:6" ht="12.75">
      <c r="A145" s="6">
        <f>A142+1</f>
        <v>3</v>
      </c>
      <c r="B145" s="3" t="s">
        <v>2227</v>
      </c>
      <c r="C145" s="3"/>
      <c r="D145" s="3" t="s">
        <v>2322</v>
      </c>
      <c r="E145" s="37">
        <v>300</v>
      </c>
      <c r="F145" s="35" t="s">
        <v>2371</v>
      </c>
    </row>
    <row r="146" spans="1:6" ht="12.75">
      <c r="C146" s="3"/>
      <c r="E146" s="30"/>
      <c r="F146" s="35"/>
    </row>
    <row r="147" spans="1:6" ht="12.75">
      <c r="A147" s="6">
        <f>A145+1</f>
        <v>4</v>
      </c>
      <c r="B147" s="3" t="s">
        <v>2366</v>
      </c>
      <c r="C147" s="3"/>
      <c r="D147" s="3" t="s">
        <v>2323</v>
      </c>
      <c r="E147" s="37">
        <v>250</v>
      </c>
      <c r="F147" s="35"/>
    </row>
    <row r="148" spans="1:6" ht="12.75">
      <c r="C148" s="3"/>
      <c r="D148" s="4"/>
      <c r="E148" s="30"/>
      <c r="F148" s="35"/>
    </row>
    <row r="149" spans="1:6" ht="12.75">
      <c r="A149" s="6">
        <f>A147+1</f>
        <v>5</v>
      </c>
      <c r="B149" s="3" t="s">
        <v>2250</v>
      </c>
      <c r="C149" s="3"/>
      <c r="D149" s="227" t="s">
        <v>1886</v>
      </c>
      <c r="E149" s="37">
        <v>500</v>
      </c>
      <c r="F149" s="35"/>
    </row>
    <row r="150" spans="1:6" ht="12.75">
      <c r="B150" s="3" t="s">
        <v>2368</v>
      </c>
      <c r="C150" s="3"/>
      <c r="D150" s="8" t="s">
        <v>289</v>
      </c>
      <c r="E150" s="30"/>
      <c r="F150" s="35"/>
    </row>
    <row r="151" spans="1:6" ht="12.75">
      <c r="C151" s="3"/>
      <c r="D151" s="8"/>
      <c r="E151" s="30"/>
      <c r="F151" s="35"/>
    </row>
    <row r="152" spans="1:6" ht="12.75">
      <c r="A152" s="6">
        <f>A149+1</f>
        <v>6</v>
      </c>
      <c r="B152" s="3" t="s">
        <v>2241</v>
      </c>
      <c r="C152" s="3"/>
      <c r="D152" s="3" t="s">
        <v>2029</v>
      </c>
      <c r="E152" s="37">
        <v>300</v>
      </c>
      <c r="F152" s="35" t="s">
        <v>2371</v>
      </c>
    </row>
    <row r="153" spans="1:6" ht="12.75">
      <c r="B153" s="3" t="s">
        <v>2240</v>
      </c>
      <c r="C153" s="3"/>
      <c r="D153" s="3" t="s">
        <v>1522</v>
      </c>
      <c r="E153" s="37"/>
      <c r="F153" s="35"/>
    </row>
    <row r="154" spans="1:6" ht="12.75">
      <c r="C154" s="3"/>
      <c r="E154" s="30"/>
      <c r="F154" s="35"/>
    </row>
    <row r="155" spans="1:6" ht="12.75">
      <c r="A155" s="6">
        <f>A152+1</f>
        <v>7</v>
      </c>
      <c r="B155" s="3" t="s">
        <v>1976</v>
      </c>
      <c r="C155" s="3"/>
      <c r="D155" s="3" t="s">
        <v>2321</v>
      </c>
      <c r="E155" s="45">
        <v>350</v>
      </c>
      <c r="F155" s="35" t="s">
        <v>2312</v>
      </c>
    </row>
    <row r="156" spans="1:6" ht="12.75">
      <c r="C156" s="3"/>
      <c r="E156" s="28"/>
      <c r="F156" s="35"/>
    </row>
    <row r="157" spans="1:6" ht="12.75">
      <c r="A157" s="6">
        <f>A155+1</f>
        <v>8</v>
      </c>
      <c r="B157" s="22" t="s">
        <v>1978</v>
      </c>
      <c r="C157" s="3"/>
      <c r="D157" s="4" t="s">
        <v>2242</v>
      </c>
      <c r="E157" s="45">
        <v>350</v>
      </c>
      <c r="F157" s="35" t="s">
        <v>2311</v>
      </c>
    </row>
    <row r="158" spans="1:6" ht="12.75">
      <c r="C158" s="3"/>
      <c r="D158" s="3" t="s">
        <v>2243</v>
      </c>
      <c r="E158" s="28"/>
      <c r="F158" s="35"/>
    </row>
    <row r="159" spans="1:6" ht="12.75">
      <c r="B159" s="22"/>
      <c r="C159" s="3"/>
      <c r="D159" s="112"/>
      <c r="E159" s="45"/>
      <c r="F159" s="35"/>
    </row>
    <row r="160" spans="1:6" ht="12.75">
      <c r="A160" s="6">
        <f>A157+1</f>
        <v>9</v>
      </c>
      <c r="B160" s="22" t="s">
        <v>1727</v>
      </c>
      <c r="C160" s="3"/>
      <c r="D160" s="65" t="s">
        <v>1743</v>
      </c>
      <c r="E160" s="64">
        <v>200</v>
      </c>
      <c r="F160" s="35" t="s">
        <v>2223</v>
      </c>
    </row>
    <row r="161" spans="1:6" ht="12.75">
      <c r="C161" s="3"/>
      <c r="D161" s="4" t="s">
        <v>212</v>
      </c>
      <c r="F161" s="35"/>
    </row>
    <row r="162" spans="1:6">
      <c r="F162" s="35"/>
    </row>
    <row r="163" spans="1:6" ht="12.75">
      <c r="A163" s="6">
        <f>A160+1</f>
        <v>10</v>
      </c>
      <c r="B163" s="228" t="s">
        <v>2255</v>
      </c>
      <c r="C163" s="3"/>
      <c r="D163" s="4" t="s">
        <v>1919</v>
      </c>
      <c r="E163" s="45">
        <v>350</v>
      </c>
      <c r="F163" s="35"/>
    </row>
    <row r="164" spans="1:6" ht="12.75">
      <c r="B164" s="22" t="s">
        <v>1971</v>
      </c>
      <c r="C164" s="3"/>
      <c r="D164" s="4"/>
      <c r="E164" s="28"/>
      <c r="F164" s="35"/>
    </row>
    <row r="165" spans="1:6" ht="12.75">
      <c r="C165" s="3"/>
      <c r="D165" s="4"/>
      <c r="F165" s="35"/>
    </row>
    <row r="166" spans="1:6" ht="12.75">
      <c r="A166" s="6">
        <f>A163+1</f>
        <v>11</v>
      </c>
      <c r="B166" s="22" t="s">
        <v>2280</v>
      </c>
      <c r="C166" s="3"/>
      <c r="D166" s="3" t="s">
        <v>2320</v>
      </c>
      <c r="E166" s="45">
        <v>200</v>
      </c>
      <c r="F166" s="112" t="s">
        <v>2316</v>
      </c>
    </row>
    <row r="167" spans="1:6" ht="12.75">
      <c r="B167" s="22"/>
      <c r="C167" s="3"/>
      <c r="E167" s="28"/>
      <c r="F167" s="112"/>
    </row>
    <row r="168" spans="1:6" ht="12.75">
      <c r="A168" s="6">
        <f>A166+1</f>
        <v>12</v>
      </c>
      <c r="B168" s="22" t="s">
        <v>1790</v>
      </c>
      <c r="C168" s="3"/>
      <c r="D168" s="4" t="s">
        <v>1717</v>
      </c>
      <c r="E168" s="45">
        <v>75</v>
      </c>
      <c r="F168" s="112" t="s">
        <v>2317</v>
      </c>
    </row>
    <row r="169" spans="1:6" ht="12.75">
      <c r="B169" s="22" t="s">
        <v>1791</v>
      </c>
      <c r="C169" s="3"/>
      <c r="D169" s="4" t="s">
        <v>478</v>
      </c>
      <c r="E169" s="45">
        <v>50</v>
      </c>
      <c r="F169" s="112" t="s">
        <v>2318</v>
      </c>
    </row>
    <row r="170" spans="1:6" ht="12.75">
      <c r="B170" s="22"/>
      <c r="C170" s="3"/>
      <c r="D170" s="4"/>
      <c r="E170" s="45"/>
      <c r="F170" s="35"/>
    </row>
    <row r="171" spans="1:6" ht="12.75">
      <c r="A171" s="6">
        <f>A168+1</f>
        <v>13</v>
      </c>
      <c r="B171" s="22" t="s">
        <v>1791</v>
      </c>
      <c r="C171" s="3"/>
      <c r="D171" s="4" t="s">
        <v>440</v>
      </c>
      <c r="E171" s="45">
        <v>50</v>
      </c>
      <c r="F171" s="35" t="s">
        <v>2313</v>
      </c>
    </row>
    <row r="172" spans="1:6" ht="12.75">
      <c r="A172" s="6"/>
      <c r="B172" s="22" t="s">
        <v>1791</v>
      </c>
      <c r="C172" s="3"/>
      <c r="D172" s="4" t="s">
        <v>2282</v>
      </c>
      <c r="E172" s="45">
        <v>50</v>
      </c>
      <c r="F172" s="35" t="s">
        <v>2313</v>
      </c>
    </row>
    <row r="173" spans="1:6" ht="12.75">
      <c r="C173" s="3"/>
      <c r="D173" s="4"/>
      <c r="E173" s="28"/>
      <c r="F173" s="35"/>
    </row>
    <row r="174" spans="1:6" ht="12.75">
      <c r="A174" s="6">
        <f>A171+1</f>
        <v>14</v>
      </c>
      <c r="B174" s="22" t="s">
        <v>1791</v>
      </c>
      <c r="C174" s="3"/>
      <c r="D174" s="4" t="s">
        <v>97</v>
      </c>
      <c r="E174" s="45">
        <v>50</v>
      </c>
      <c r="F174" s="35" t="s">
        <v>2313</v>
      </c>
    </row>
    <row r="175" spans="1:6" ht="12.75">
      <c r="B175" s="22" t="s">
        <v>2383</v>
      </c>
      <c r="C175" s="3"/>
      <c r="D175" s="4" t="s">
        <v>2281</v>
      </c>
      <c r="E175" s="45">
        <v>50</v>
      </c>
      <c r="F175" s="35" t="s">
        <v>2381</v>
      </c>
    </row>
    <row r="176" spans="1:6" ht="12.75">
      <c r="B176" s="22"/>
      <c r="C176" s="3"/>
      <c r="D176" s="4"/>
      <c r="E176" s="45"/>
      <c r="F176" s="35"/>
    </row>
    <row r="177" spans="1:6" ht="12.75">
      <c r="A177" s="6"/>
      <c r="C177" s="3"/>
      <c r="D177" s="4"/>
      <c r="F177" s="35"/>
    </row>
    <row r="178" spans="1:6" ht="12.75">
      <c r="A178" s="6">
        <f>A174+1</f>
        <v>15</v>
      </c>
      <c r="B178" s="22" t="s">
        <v>2259</v>
      </c>
      <c r="C178" s="3"/>
      <c r="D178" s="3" t="s">
        <v>2314</v>
      </c>
      <c r="E178" s="45">
        <v>35</v>
      </c>
      <c r="F178" s="35" t="s">
        <v>2382</v>
      </c>
    </row>
    <row r="179" spans="1:6" ht="12.75">
      <c r="B179" s="22"/>
      <c r="C179" s="3"/>
      <c r="D179" s="4"/>
      <c r="E179" s="28"/>
      <c r="F179" s="35"/>
    </row>
    <row r="180" spans="1:6" ht="12.75">
      <c r="A180" s="6">
        <f>A178+1</f>
        <v>16</v>
      </c>
      <c r="B180" s="22" t="s">
        <v>1920</v>
      </c>
      <c r="C180" s="3"/>
      <c r="D180" s="4" t="s">
        <v>1919</v>
      </c>
      <c r="E180" s="45">
        <v>150</v>
      </c>
      <c r="F180" s="35"/>
    </row>
    <row r="181" spans="1:6" ht="12.75">
      <c r="A181" s="6"/>
      <c r="B181" s="228" t="s">
        <v>2253</v>
      </c>
      <c r="C181" s="3"/>
      <c r="D181" s="4"/>
      <c r="E181" s="45"/>
      <c r="F181" s="35"/>
    </row>
    <row r="182" spans="1:6" ht="12.75">
      <c r="B182" s="3" t="s">
        <v>2254</v>
      </c>
      <c r="C182" s="3"/>
      <c r="E182" s="28"/>
      <c r="F182" s="35"/>
    </row>
    <row r="183" spans="1:6" ht="12.75">
      <c r="C183" s="3"/>
      <c r="E183" s="28"/>
      <c r="F183" s="35"/>
    </row>
    <row r="184" spans="1:6" ht="12.75">
      <c r="A184" s="6">
        <f>A180+1</f>
        <v>17</v>
      </c>
      <c r="B184" s="22" t="s">
        <v>1920</v>
      </c>
      <c r="C184" s="3"/>
      <c r="D184" s="4" t="s">
        <v>1919</v>
      </c>
      <c r="E184" s="45">
        <v>150</v>
      </c>
      <c r="F184" s="35"/>
    </row>
    <row r="185" spans="1:6" ht="12.75">
      <c r="A185" s="6"/>
      <c r="B185" s="228" t="s">
        <v>2257</v>
      </c>
      <c r="C185" s="3"/>
      <c r="E185" s="28"/>
      <c r="F185" s="35"/>
    </row>
    <row r="186" spans="1:6" ht="12.75">
      <c r="B186" s="3" t="s">
        <v>2258</v>
      </c>
      <c r="C186" s="3"/>
      <c r="E186" s="28"/>
      <c r="F186" s="35"/>
    </row>
    <row r="187" spans="1:6" ht="12.75">
      <c r="B187" s="228" t="s">
        <v>2256</v>
      </c>
      <c r="C187" s="3"/>
      <c r="E187" s="28"/>
      <c r="F187" s="35"/>
    </row>
    <row r="188" spans="1:6">
      <c r="F188" s="35"/>
    </row>
    <row r="189" spans="1:6" ht="12.75">
      <c r="A189" s="6">
        <f>A184+1</f>
        <v>18</v>
      </c>
      <c r="B189" s="3" t="s">
        <v>2271</v>
      </c>
      <c r="C189" s="3"/>
      <c r="E189" s="64">
        <f>200+20+80+60</f>
        <v>360</v>
      </c>
      <c r="F189" s="35"/>
    </row>
    <row r="190" spans="1:6" ht="12.75">
      <c r="B190" s="22" t="s">
        <v>2200</v>
      </c>
      <c r="C190" s="3"/>
      <c r="D190" s="4" t="s">
        <v>1847</v>
      </c>
      <c r="E190" s="28"/>
      <c r="F190" s="35"/>
    </row>
    <row r="191" spans="1:6" ht="12.75">
      <c r="B191" s="22" t="s">
        <v>2201</v>
      </c>
      <c r="C191" s="3"/>
      <c r="D191" s="4" t="s">
        <v>1847</v>
      </c>
      <c r="E191" s="28"/>
      <c r="F191" s="35"/>
    </row>
    <row r="192" spans="1:6" ht="12.75">
      <c r="B192" s="22" t="s">
        <v>2202</v>
      </c>
      <c r="C192" s="3"/>
      <c r="D192" s="4" t="s">
        <v>1847</v>
      </c>
      <c r="E192" s="28"/>
      <c r="F192" s="35"/>
    </row>
    <row r="193" spans="1:6" ht="12.75">
      <c r="B193" s="22" t="s">
        <v>2203</v>
      </c>
      <c r="C193" s="3"/>
      <c r="D193" s="4" t="s">
        <v>2204</v>
      </c>
      <c r="E193" s="28"/>
      <c r="F193" s="35"/>
    </row>
    <row r="194" spans="1:6" ht="12.75">
      <c r="B194" s="19"/>
      <c r="C194" s="3"/>
      <c r="D194" s="4"/>
      <c r="E194" s="28"/>
      <c r="F194" s="35"/>
    </row>
    <row r="195" spans="1:6" ht="12.75">
      <c r="A195" s="6">
        <f>A189+1</f>
        <v>19</v>
      </c>
      <c r="B195" s="22" t="s">
        <v>500</v>
      </c>
      <c r="C195" s="3"/>
      <c r="D195" s="4" t="s">
        <v>2120</v>
      </c>
      <c r="E195" s="45">
        <v>120</v>
      </c>
      <c r="F195" s="35" t="s">
        <v>2315</v>
      </c>
    </row>
    <row r="196" spans="1:6" ht="12.75">
      <c r="B196" s="22"/>
      <c r="C196" s="3"/>
      <c r="D196" s="8" t="s">
        <v>2091</v>
      </c>
      <c r="E196" s="28"/>
      <c r="F196" s="35"/>
    </row>
    <row r="197" spans="1:6" ht="12.75">
      <c r="B197" s="22"/>
      <c r="C197" s="3"/>
      <c r="D197" s="8"/>
      <c r="E197" s="28"/>
      <c r="F197" s="35"/>
    </row>
    <row r="198" spans="1:6" ht="12.75">
      <c r="A198" s="6">
        <f>A195+1</f>
        <v>20</v>
      </c>
      <c r="B198" s="22"/>
      <c r="C198" s="3"/>
      <c r="D198" s="8"/>
      <c r="E198" s="28"/>
      <c r="F198" s="35"/>
    </row>
    <row r="199" spans="1:6" ht="12.75">
      <c r="B199" s="22"/>
      <c r="C199" s="3"/>
      <c r="D199" s="8"/>
      <c r="E199" s="28"/>
      <c r="F199" s="35"/>
    </row>
    <row r="200" spans="1:6" ht="12.75">
      <c r="A200" s="6">
        <f>A198+1</f>
        <v>21</v>
      </c>
      <c r="B200" s="22"/>
      <c r="C200" s="3"/>
      <c r="D200" s="8"/>
      <c r="E200" s="28"/>
      <c r="F200" s="35"/>
    </row>
    <row r="201" spans="1:6" ht="12.75">
      <c r="B201" s="22"/>
      <c r="C201" s="3"/>
      <c r="D201" s="8"/>
      <c r="E201" s="28"/>
      <c r="F201" s="35"/>
    </row>
    <row r="202" spans="1:6" ht="12.75">
      <c r="B202" s="22"/>
      <c r="C202" s="3"/>
      <c r="D202" s="231" t="s">
        <v>2213</v>
      </c>
      <c r="E202" s="238">
        <f>SUM(E139:E196)</f>
        <v>4970</v>
      </c>
      <c r="F202" s="35"/>
    </row>
    <row r="203" spans="1:6" ht="12.75">
      <c r="B203" s="19"/>
      <c r="C203" s="3"/>
      <c r="D203" s="4"/>
      <c r="E203" s="28"/>
      <c r="F203" s="35"/>
    </row>
    <row r="204" spans="1:6" ht="18.75">
      <c r="A204" s="192" t="s">
        <v>2263</v>
      </c>
      <c r="B204" s="228"/>
      <c r="C204" s="3"/>
      <c r="E204" s="28"/>
      <c r="F204" s="35"/>
    </row>
    <row r="205" spans="1:6" ht="12.75">
      <c r="B205" s="19" t="s">
        <v>128</v>
      </c>
      <c r="C205" s="3"/>
      <c r="D205" s="11" t="s">
        <v>2217</v>
      </c>
      <c r="E205" s="36" t="s">
        <v>530</v>
      </c>
      <c r="F205" s="35"/>
    </row>
    <row r="206" spans="1:6" ht="12.75">
      <c r="B206" s="19"/>
      <c r="C206" s="3"/>
      <c r="D206" s="11"/>
      <c r="E206" s="30"/>
      <c r="F206" s="35"/>
    </row>
    <row r="207" spans="1:6" ht="12.75">
      <c r="A207" s="6">
        <f>A205+1</f>
        <v>1</v>
      </c>
      <c r="B207" s="22" t="s">
        <v>2262</v>
      </c>
      <c r="C207" s="3"/>
      <c r="D207" s="3" t="s">
        <v>2320</v>
      </c>
      <c r="E207" s="45">
        <v>200</v>
      </c>
      <c r="F207" s="112" t="s">
        <v>2316</v>
      </c>
    </row>
    <row r="208" spans="1:6" ht="12.75">
      <c r="B208" s="228"/>
      <c r="C208" s="3"/>
      <c r="E208" s="28"/>
      <c r="F208" s="35"/>
    </row>
    <row r="209" spans="1:6" ht="12.75">
      <c r="A209" s="6">
        <f>A207+1</f>
        <v>2</v>
      </c>
      <c r="B209" s="22" t="s">
        <v>1793</v>
      </c>
      <c r="C209" s="3"/>
      <c r="D209" s="3" t="s">
        <v>2319</v>
      </c>
      <c r="E209" s="45">
        <v>75</v>
      </c>
      <c r="F209" s="151" t="s">
        <v>2324</v>
      </c>
    </row>
    <row r="210" spans="1:6" ht="12.75">
      <c r="B210" s="22"/>
      <c r="C210" s="3"/>
      <c r="E210" s="28"/>
      <c r="F210" s="35"/>
    </row>
    <row r="211" spans="1:6">
      <c r="A211" s="6">
        <f>A209+1</f>
        <v>3</v>
      </c>
      <c r="B211" s="143" t="s">
        <v>2168</v>
      </c>
      <c r="D211" s="65" t="s">
        <v>2325</v>
      </c>
      <c r="E211" s="45">
        <v>100</v>
      </c>
      <c r="F211" s="35"/>
    </row>
    <row r="212" spans="1:6" ht="12.75">
      <c r="C212" s="3"/>
      <c r="F212" s="35"/>
    </row>
    <row r="213" spans="1:6" ht="12.75">
      <c r="B213" s="19"/>
      <c r="C213" s="3"/>
      <c r="E213" s="28"/>
      <c r="F213" s="35"/>
    </row>
    <row r="214" spans="1:6" ht="12.75">
      <c r="A214" s="6">
        <f>A211+1</f>
        <v>4</v>
      </c>
      <c r="B214" s="22" t="s">
        <v>2264</v>
      </c>
      <c r="C214" s="3"/>
      <c r="D214" s="4" t="s">
        <v>1919</v>
      </c>
      <c r="E214" s="45">
        <v>50</v>
      </c>
      <c r="F214" s="35"/>
    </row>
    <row r="215" spans="1:6" ht="12.75">
      <c r="B215" s="228" t="s">
        <v>2266</v>
      </c>
      <c r="C215" s="3"/>
      <c r="E215" s="28"/>
      <c r="F215" s="35"/>
    </row>
    <row r="216" spans="1:6" ht="12.75">
      <c r="B216" s="228" t="s">
        <v>2265</v>
      </c>
      <c r="C216" s="3"/>
      <c r="E216" s="28"/>
      <c r="F216" s="35"/>
    </row>
    <row r="217" spans="1:6" ht="12.75">
      <c r="B217" s="228"/>
      <c r="C217" s="3"/>
      <c r="E217" s="28"/>
      <c r="F217" s="35"/>
    </row>
    <row r="218" spans="1:6" ht="12.75">
      <c r="A218" s="6">
        <f>A214+1</f>
        <v>5</v>
      </c>
      <c r="B218" s="22" t="s">
        <v>2267</v>
      </c>
      <c r="C218" s="3"/>
      <c r="D218" s="4" t="s">
        <v>1919</v>
      </c>
      <c r="E218" s="45">
        <v>50</v>
      </c>
      <c r="F218" s="35"/>
    </row>
    <row r="219" spans="1:6" ht="12.75">
      <c r="B219" s="228" t="s">
        <v>2268</v>
      </c>
      <c r="C219" s="3"/>
      <c r="E219" s="28"/>
      <c r="F219" s="35"/>
    </row>
    <row r="220" spans="1:6" ht="12.75">
      <c r="B220" s="228" t="s">
        <v>2265</v>
      </c>
      <c r="C220" s="3"/>
      <c r="E220" s="28"/>
      <c r="F220" s="35"/>
    </row>
    <row r="221" spans="1:6" ht="12.75">
      <c r="B221" s="228"/>
      <c r="C221" s="3"/>
      <c r="E221" s="28"/>
      <c r="F221" s="35"/>
    </row>
    <row r="222" spans="1:6" ht="12.75">
      <c r="A222" s="6">
        <f>A218+1</f>
        <v>6</v>
      </c>
      <c r="B222" s="4" t="s">
        <v>1993</v>
      </c>
      <c r="C222" s="3"/>
      <c r="D222" s="4" t="s">
        <v>2326</v>
      </c>
      <c r="E222" s="45">
        <v>225</v>
      </c>
      <c r="F222" s="35"/>
    </row>
    <row r="223" spans="1:6" ht="12.75">
      <c r="B223" s="31" t="s">
        <v>1997</v>
      </c>
      <c r="C223" s="3"/>
      <c r="E223" s="45">
        <v>25</v>
      </c>
      <c r="F223" s="35"/>
    </row>
    <row r="224" spans="1:6" ht="12.75">
      <c r="B224" s="31"/>
      <c r="C224" s="3"/>
      <c r="E224" s="28"/>
      <c r="F224" s="35"/>
    </row>
    <row r="225" spans="1:6" ht="12.75">
      <c r="A225" s="6">
        <f>A222+1</f>
        <v>7</v>
      </c>
      <c r="B225" s="3" t="s">
        <v>1998</v>
      </c>
      <c r="C225" s="3"/>
      <c r="D225" s="4" t="s">
        <v>2326</v>
      </c>
      <c r="E225" s="45">
        <v>150</v>
      </c>
      <c r="F225" s="35"/>
    </row>
    <row r="226" spans="1:6" ht="12.75">
      <c r="B226" s="31" t="s">
        <v>1997</v>
      </c>
      <c r="C226" s="3"/>
      <c r="E226" s="45">
        <v>25</v>
      </c>
      <c r="F226" s="35"/>
    </row>
    <row r="227" spans="1:6" ht="12.75">
      <c r="B227" s="31"/>
      <c r="C227" s="3"/>
      <c r="E227" s="28"/>
      <c r="F227" s="35"/>
    </row>
    <row r="228" spans="1:6" ht="12.75">
      <c r="A228" s="6">
        <f>A225+1</f>
        <v>8</v>
      </c>
      <c r="B228" s="3" t="s">
        <v>1616</v>
      </c>
      <c r="C228" s="3"/>
      <c r="D228" s="4" t="s">
        <v>1615</v>
      </c>
      <c r="E228" s="45">
        <v>300</v>
      </c>
      <c r="F228" s="35"/>
    </row>
    <row r="229" spans="1:6" ht="12.75">
      <c r="C229" s="3"/>
      <c r="E229" s="28"/>
      <c r="F229" s="35"/>
    </row>
    <row r="230" spans="1:6" ht="12.75">
      <c r="A230" s="6">
        <f>A228+1</f>
        <v>9</v>
      </c>
      <c r="B230" s="22" t="s">
        <v>1529</v>
      </c>
      <c r="C230" s="3"/>
      <c r="D230" s="3" t="s">
        <v>195</v>
      </c>
      <c r="E230" s="45">
        <v>250</v>
      </c>
      <c r="F230" s="35"/>
    </row>
    <row r="231" spans="1:6" ht="12.75">
      <c r="C231" s="3"/>
      <c r="D231" s="3" t="s">
        <v>194</v>
      </c>
      <c r="E231" s="28"/>
      <c r="F231" s="35"/>
    </row>
    <row r="232" spans="1:6" ht="12.75">
      <c r="B232" s="22"/>
      <c r="C232" s="3"/>
      <c r="E232" s="45"/>
      <c r="F232" s="35"/>
    </row>
    <row r="233" spans="1:6" ht="12.75">
      <c r="A233" s="6">
        <f>A230+1</f>
        <v>10</v>
      </c>
      <c r="B233" s="22" t="s">
        <v>1536</v>
      </c>
      <c r="C233" s="3"/>
      <c r="D233" s="3" t="s">
        <v>1537</v>
      </c>
      <c r="E233" s="45">
        <v>200</v>
      </c>
      <c r="F233" s="35"/>
    </row>
    <row r="234" spans="1:6" ht="12.75">
      <c r="B234" s="22"/>
      <c r="C234" s="3"/>
      <c r="E234" s="45"/>
      <c r="F234" s="35"/>
    </row>
    <row r="235" spans="1:6" ht="12.75">
      <c r="A235" s="6">
        <f>A233+1</f>
        <v>11</v>
      </c>
      <c r="B235" s="22" t="s">
        <v>2327</v>
      </c>
      <c r="C235" s="3"/>
      <c r="D235" s="4" t="s">
        <v>2328</v>
      </c>
      <c r="E235" s="45">
        <f>2*80</f>
        <v>160</v>
      </c>
      <c r="F235" s="35"/>
    </row>
    <row r="236" spans="1:6" ht="12.75">
      <c r="B236" s="3" t="s">
        <v>2337</v>
      </c>
      <c r="C236" s="3"/>
      <c r="D236" s="4"/>
      <c r="E236" s="45">
        <v>20</v>
      </c>
      <c r="F236" s="35"/>
    </row>
    <row r="237" spans="1:6" ht="12.75">
      <c r="C237" s="3"/>
      <c r="D237" s="4"/>
      <c r="E237" s="28"/>
      <c r="F237" s="35"/>
    </row>
    <row r="238" spans="1:6" ht="12.75">
      <c r="A238" s="6">
        <f>A235+1</f>
        <v>12</v>
      </c>
      <c r="B238" s="22" t="s">
        <v>1517</v>
      </c>
      <c r="C238" s="3"/>
      <c r="D238" s="3" t="s">
        <v>887</v>
      </c>
      <c r="E238" s="45">
        <v>75</v>
      </c>
      <c r="F238" s="35"/>
    </row>
    <row r="239" spans="1:6" ht="12.75">
      <c r="B239" s="22" t="s">
        <v>1518</v>
      </c>
      <c r="C239" s="3"/>
      <c r="D239" s="4" t="s">
        <v>887</v>
      </c>
      <c r="E239" s="45">
        <v>75</v>
      </c>
      <c r="F239" s="35"/>
    </row>
    <row r="240" spans="1:6" ht="12.75">
      <c r="B240" s="4"/>
      <c r="C240" s="3"/>
      <c r="D240" s="228"/>
      <c r="E240" s="28"/>
      <c r="F240" s="35"/>
    </row>
    <row r="241" spans="1:6" ht="12.75">
      <c r="A241" s="6">
        <f>A238+1</f>
        <v>13</v>
      </c>
      <c r="B241" s="3" t="s">
        <v>1999</v>
      </c>
      <c r="C241" s="3"/>
      <c r="D241" s="3" t="s">
        <v>2000</v>
      </c>
      <c r="E241" s="45">
        <v>120</v>
      </c>
      <c r="F241" s="35"/>
    </row>
    <row r="242" spans="1:6" ht="12.75">
      <c r="B242" s="4"/>
      <c r="C242" s="3"/>
      <c r="D242" s="228"/>
      <c r="E242" s="28"/>
      <c r="F242" s="35"/>
    </row>
    <row r="243" spans="1:6" ht="12.75">
      <c r="A243" s="6">
        <f>A241+1</f>
        <v>14</v>
      </c>
      <c r="B243" s="4" t="s">
        <v>2369</v>
      </c>
      <c r="C243" s="3"/>
      <c r="D243" s="4" t="s">
        <v>2199</v>
      </c>
      <c r="E243" s="45">
        <v>50</v>
      </c>
      <c r="F243" s="35" t="s">
        <v>2370</v>
      </c>
    </row>
    <row r="244" spans="1:6" ht="12.75">
      <c r="C244" s="3"/>
      <c r="F244" s="35"/>
    </row>
    <row r="245" spans="1:6" ht="12.75">
      <c r="A245" s="6">
        <f>A243+1</f>
        <v>15</v>
      </c>
      <c r="B245" s="4" t="s">
        <v>2369</v>
      </c>
      <c r="C245" s="3"/>
      <c r="D245" s="4" t="s">
        <v>2199</v>
      </c>
      <c r="E245" s="45">
        <v>50</v>
      </c>
      <c r="F245" s="35" t="s">
        <v>2370</v>
      </c>
    </row>
    <row r="246" spans="1:6" ht="12.75">
      <c r="C246" s="3"/>
      <c r="F246" s="35"/>
    </row>
    <row r="247" spans="1:6">
      <c r="A247" s="6">
        <f>A245+1</f>
        <v>16</v>
      </c>
      <c r="B247" s="4" t="s">
        <v>2030</v>
      </c>
      <c r="D247" s="62" t="s">
        <v>2031</v>
      </c>
      <c r="E247" s="45">
        <v>25</v>
      </c>
      <c r="F247" s="35" t="s">
        <v>2370</v>
      </c>
    </row>
    <row r="248" spans="1:6">
      <c r="B248" s="22" t="s">
        <v>2180</v>
      </c>
      <c r="D248" s="65" t="s">
        <v>1906</v>
      </c>
      <c r="E248" s="45">
        <v>20</v>
      </c>
      <c r="F248" s="35"/>
    </row>
    <row r="249" spans="1:6">
      <c r="B249" s="22"/>
      <c r="D249" s="65"/>
      <c r="E249" s="45"/>
      <c r="F249" s="35"/>
    </row>
    <row r="250" spans="1:6">
      <c r="A250" s="6">
        <f>A247+1</f>
        <v>17</v>
      </c>
      <c r="B250" s="4" t="s">
        <v>2330</v>
      </c>
      <c r="D250" s="62" t="s">
        <v>882</v>
      </c>
      <c r="E250" s="45">
        <v>50</v>
      </c>
      <c r="F250" s="35"/>
    </row>
    <row r="251" spans="1:6">
      <c r="B251" s="22" t="s">
        <v>2182</v>
      </c>
      <c r="D251" s="65" t="s">
        <v>1906</v>
      </c>
      <c r="E251" s="45">
        <v>20</v>
      </c>
      <c r="F251" s="35"/>
    </row>
    <row r="252" spans="1:6">
      <c r="B252" s="3" t="s">
        <v>2329</v>
      </c>
      <c r="E252" s="45">
        <v>20</v>
      </c>
      <c r="F252" s="35"/>
    </row>
    <row r="253" spans="1:6">
      <c r="E253" s="45"/>
      <c r="F253" s="35"/>
    </row>
    <row r="254" spans="1:6">
      <c r="A254" s="6">
        <f>A250+1</f>
        <v>18</v>
      </c>
      <c r="B254" s="4" t="s">
        <v>2330</v>
      </c>
      <c r="D254" s="62" t="s">
        <v>882</v>
      </c>
      <c r="E254" s="45">
        <v>50</v>
      </c>
      <c r="F254" s="35"/>
    </row>
    <row r="255" spans="1:6">
      <c r="B255" s="22" t="s">
        <v>2181</v>
      </c>
      <c r="D255" s="65" t="s">
        <v>1906</v>
      </c>
      <c r="E255" s="45">
        <v>25</v>
      </c>
      <c r="F255" s="35"/>
    </row>
    <row r="256" spans="1:6">
      <c r="B256" s="22" t="s">
        <v>2337</v>
      </c>
      <c r="D256" s="65"/>
      <c r="E256" s="45">
        <v>20</v>
      </c>
      <c r="F256" s="35"/>
    </row>
    <row r="257" spans="1:6">
      <c r="B257" s="22"/>
      <c r="D257" s="65"/>
      <c r="E257" s="45"/>
      <c r="F257" s="35"/>
    </row>
    <row r="258" spans="1:6">
      <c r="A258" s="6">
        <f>A254+1</f>
        <v>19</v>
      </c>
      <c r="B258" s="22" t="s">
        <v>2117</v>
      </c>
      <c r="D258" s="8" t="s">
        <v>2334</v>
      </c>
      <c r="E258" s="45">
        <v>150</v>
      </c>
      <c r="F258" s="35"/>
    </row>
    <row r="259" spans="1:6">
      <c r="D259" s="8"/>
      <c r="E259" s="20"/>
      <c r="F259" s="35"/>
    </row>
    <row r="260" spans="1:6">
      <c r="A260" s="6">
        <f>A258+1</f>
        <v>20</v>
      </c>
      <c r="B260" s="56" t="s">
        <v>2184</v>
      </c>
      <c r="D260" s="3" t="s">
        <v>2333</v>
      </c>
      <c r="E260" s="45">
        <v>150</v>
      </c>
      <c r="F260" s="35"/>
    </row>
    <row r="261" spans="1:6">
      <c r="E261" s="20"/>
      <c r="F261" s="35"/>
    </row>
    <row r="262" spans="1:6">
      <c r="A262" s="6">
        <f>A260+1</f>
        <v>21</v>
      </c>
      <c r="B262" s="3" t="s">
        <v>2118</v>
      </c>
      <c r="D262" s="3" t="s">
        <v>2331</v>
      </c>
      <c r="E262" s="45">
        <v>104</v>
      </c>
      <c r="F262" s="35"/>
    </row>
    <row r="263" spans="1:6">
      <c r="E263" s="20"/>
      <c r="F263" s="35"/>
    </row>
    <row r="264" spans="1:6" ht="12.75">
      <c r="A264" s="6">
        <f>A262+1</f>
        <v>22</v>
      </c>
      <c r="B264" s="45" t="s">
        <v>2335</v>
      </c>
      <c r="C264" s="28"/>
      <c r="D264" s="3" t="s">
        <v>2332</v>
      </c>
      <c r="E264" s="45">
        <v>60</v>
      </c>
      <c r="F264" s="35"/>
    </row>
    <row r="265" spans="1:6" ht="12.75">
      <c r="B265" s="22" t="s">
        <v>1975</v>
      </c>
      <c r="C265" s="3"/>
      <c r="D265" s="3" t="s">
        <v>2323</v>
      </c>
      <c r="E265" s="45">
        <v>35</v>
      </c>
      <c r="F265" s="35" t="s">
        <v>2370</v>
      </c>
    </row>
    <row r="266" spans="1:6" ht="12.75">
      <c r="B266" s="22"/>
      <c r="C266" s="3"/>
      <c r="E266" s="45"/>
      <c r="F266" s="35"/>
    </row>
    <row r="267" spans="1:6">
      <c r="A267" s="6">
        <f>A264+1</f>
        <v>23</v>
      </c>
      <c r="B267" s="22" t="s">
        <v>2191</v>
      </c>
      <c r="E267" s="45">
        <v>20</v>
      </c>
      <c r="F267" s="35"/>
    </row>
    <row r="268" spans="1:6">
      <c r="B268" s="22" t="s">
        <v>2195</v>
      </c>
      <c r="D268" s="62" t="s">
        <v>2336</v>
      </c>
      <c r="E268" s="45">
        <v>60</v>
      </c>
      <c r="F268" s="35"/>
    </row>
    <row r="269" spans="1:6">
      <c r="B269" s="22" t="s">
        <v>2337</v>
      </c>
      <c r="D269" s="62"/>
      <c r="E269" s="45">
        <v>20</v>
      </c>
      <c r="F269" s="35"/>
    </row>
    <row r="270" spans="1:6">
      <c r="B270" s="22"/>
      <c r="D270" s="62"/>
      <c r="E270" s="45"/>
      <c r="F270" s="35"/>
    </row>
    <row r="271" spans="1:6">
      <c r="A271" s="6">
        <f>A267+1</f>
        <v>24</v>
      </c>
      <c r="B271" s="22" t="s">
        <v>2189</v>
      </c>
      <c r="E271" s="45">
        <v>20</v>
      </c>
      <c r="F271" s="35" t="s">
        <v>2370</v>
      </c>
    </row>
    <row r="272" spans="1:6">
      <c r="A272" s="6"/>
      <c r="B272" s="22"/>
      <c r="E272" s="45"/>
      <c r="F272" s="35"/>
    </row>
    <row r="273" spans="1:6">
      <c r="A273" s="6">
        <f>A271+1</f>
        <v>25</v>
      </c>
      <c r="B273" s="22" t="s">
        <v>2337</v>
      </c>
      <c r="E273" s="45">
        <v>20</v>
      </c>
      <c r="F273" s="35" t="s">
        <v>2370</v>
      </c>
    </row>
    <row r="274" spans="1:6">
      <c r="B274" s="22" t="s">
        <v>2341</v>
      </c>
      <c r="D274" s="62" t="s">
        <v>2338</v>
      </c>
      <c r="E274" s="236">
        <v>50</v>
      </c>
      <c r="F274" s="35"/>
    </row>
    <row r="275" spans="1:6">
      <c r="B275" s="22"/>
      <c r="D275" s="62"/>
      <c r="F275" s="35"/>
    </row>
    <row r="276" spans="1:6">
      <c r="A276" s="6">
        <f>A273+1</f>
        <v>26</v>
      </c>
      <c r="B276" s="22" t="s">
        <v>2337</v>
      </c>
      <c r="E276" s="45">
        <v>20</v>
      </c>
      <c r="F276" s="35" t="s">
        <v>2370</v>
      </c>
    </row>
    <row r="277" spans="1:6">
      <c r="B277" s="22" t="s">
        <v>2341</v>
      </c>
      <c r="D277" s="62" t="s">
        <v>2338</v>
      </c>
      <c r="E277" s="236">
        <v>50</v>
      </c>
      <c r="F277" s="35"/>
    </row>
    <row r="278" spans="1:6">
      <c r="B278" s="22"/>
      <c r="D278" s="62"/>
      <c r="F278" s="35"/>
    </row>
    <row r="279" spans="1:6">
      <c r="A279" s="6">
        <f>A276+1</f>
        <v>27</v>
      </c>
      <c r="B279" s="22" t="s">
        <v>2192</v>
      </c>
      <c r="D279" s="62" t="s">
        <v>2339</v>
      </c>
      <c r="E279" s="45">
        <v>20</v>
      </c>
      <c r="F279" s="35" t="s">
        <v>2370</v>
      </c>
    </row>
    <row r="280" spans="1:6">
      <c r="B280" s="22" t="s">
        <v>2193</v>
      </c>
      <c r="D280" s="62" t="s">
        <v>2340</v>
      </c>
      <c r="E280" s="45">
        <v>20</v>
      </c>
      <c r="F280" s="35"/>
    </row>
    <row r="281" spans="1:6" ht="12.75">
      <c r="C281" s="3"/>
      <c r="E281" s="45"/>
      <c r="F281" s="35"/>
    </row>
    <row r="282" spans="1:6" ht="12.75">
      <c r="A282" s="3" t="s">
        <v>2372</v>
      </c>
      <c r="B282" s="3" t="s">
        <v>2373</v>
      </c>
      <c r="C282" s="3"/>
      <c r="D282" s="3" t="s">
        <v>2343</v>
      </c>
      <c r="E282" s="236">
        <v>200</v>
      </c>
      <c r="F282" s="35"/>
    </row>
    <row r="283" spans="1:6" ht="12.75">
      <c r="C283" s="3"/>
      <c r="F283" s="35"/>
    </row>
    <row r="284" spans="1:6" ht="12.75">
      <c r="C284" s="3"/>
      <c r="F284" s="35"/>
    </row>
    <row r="285" spans="1:6">
      <c r="B285" s="22"/>
      <c r="D285" s="36" t="s">
        <v>2344</v>
      </c>
      <c r="E285" s="237">
        <f>SUM(E206:E284)</f>
        <v>3429</v>
      </c>
      <c r="F285" s="35"/>
    </row>
    <row r="286" spans="1:6" ht="12.75">
      <c r="C286" s="3"/>
      <c r="F286" s="35"/>
    </row>
    <row r="287" spans="1:6">
      <c r="B287" s="234" t="s">
        <v>2342</v>
      </c>
      <c r="E287" s="28"/>
      <c r="F287" s="35"/>
    </row>
    <row r="288" spans="1:6" ht="12.75">
      <c r="C288" s="3"/>
      <c r="F288" s="35"/>
    </row>
    <row r="289" spans="1:6" ht="12.75">
      <c r="C289" s="3"/>
      <c r="F289" s="35"/>
    </row>
    <row r="290" spans="1:6" ht="12.75">
      <c r="C290" s="3"/>
      <c r="F290" s="35"/>
    </row>
    <row r="291" spans="1:6" ht="12.75">
      <c r="C291" s="3"/>
      <c r="F291" s="35"/>
    </row>
    <row r="292" spans="1:6" ht="12.75">
      <c r="A292" s="6">
        <v>31</v>
      </c>
      <c r="B292" s="22" t="s">
        <v>1806</v>
      </c>
      <c r="C292" s="28"/>
      <c r="F292" s="35"/>
    </row>
    <row r="293" spans="1:6">
      <c r="A293" s="6">
        <v>32</v>
      </c>
      <c r="B293" s="22" t="s">
        <v>1807</v>
      </c>
      <c r="F293" s="35"/>
    </row>
    <row r="294" spans="1:6">
      <c r="A294" s="6">
        <v>33</v>
      </c>
      <c r="B294" s="22" t="s">
        <v>1869</v>
      </c>
      <c r="F294" s="35"/>
    </row>
    <row r="295" spans="1:6">
      <c r="A295" s="6">
        <v>34</v>
      </c>
      <c r="B295" s="22" t="s">
        <v>1870</v>
      </c>
      <c r="F295" s="35"/>
    </row>
    <row r="296" spans="1:6">
      <c r="B296" s="22" t="s">
        <v>1808</v>
      </c>
      <c r="F296" s="35"/>
    </row>
    <row r="297" spans="1:6">
      <c r="F297" s="35"/>
    </row>
  </sheetData>
  <hyperlinks>
    <hyperlink ref="D69" r:id="rId1"/>
  </hyperlinks>
  <pageMargins left="0.7" right="0.7" top="0.75" bottom="0.75" header="0.3" footer="0.3"/>
  <pageSetup scale="54" fitToHeight="0"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63"/>
  <sheetViews>
    <sheetView topLeftCell="A303" zoomScale="75" zoomScaleNormal="75" workbookViewId="0">
      <selection activeCell="H325" sqref="H325"/>
    </sheetView>
  </sheetViews>
  <sheetFormatPr defaultRowHeight="12.75" outlineLevelRow="1"/>
  <cols>
    <col min="1" max="1" width="32" style="3" customWidth="1"/>
    <col min="2" max="2" width="34.28515625" style="17" customWidth="1"/>
    <col min="3" max="4" width="8.7109375" style="30" customWidth="1"/>
    <col min="5" max="5" width="30.28515625" style="3" customWidth="1"/>
    <col min="6" max="6" width="21.85546875" style="3" customWidth="1"/>
    <col min="7" max="7" width="38.5703125" style="3" customWidth="1"/>
    <col min="8" max="8" width="13.28515625" style="3" customWidth="1"/>
    <col min="9" max="9" width="15.28515625" style="3" customWidth="1"/>
    <col min="10" max="10" width="26.5703125" style="3" customWidth="1"/>
    <col min="11" max="11" width="13.85546875" style="3" customWidth="1"/>
    <col min="12" max="12" width="6.85546875" style="3" customWidth="1"/>
    <col min="13" max="13" width="12.5703125" style="22" customWidth="1"/>
    <col min="14" max="16384" width="9.140625" style="3"/>
  </cols>
  <sheetData>
    <row r="1" spans="1:14" s="2" customFormat="1" ht="18.75">
      <c r="A1" s="192" t="s">
        <v>126</v>
      </c>
      <c r="B1" s="15"/>
      <c r="C1" s="36"/>
      <c r="D1" s="36"/>
      <c r="M1" s="19" t="s">
        <v>12</v>
      </c>
    </row>
    <row r="2" spans="1:14" s="2" customFormat="1" ht="18.75">
      <c r="A2" s="192"/>
      <c r="B2" s="15"/>
      <c r="C2" s="36"/>
      <c r="D2" s="36"/>
      <c r="M2" s="19"/>
    </row>
    <row r="3" spans="1:14">
      <c r="A3" s="6"/>
      <c r="B3" s="16"/>
      <c r="D3" s="46">
        <f>SUM(D4:D123)</f>
        <v>27750</v>
      </c>
      <c r="E3" s="34" t="s">
        <v>547</v>
      </c>
      <c r="F3" s="35" t="s">
        <v>2133</v>
      </c>
    </row>
    <row r="4" spans="1:14" s="2" customFormat="1">
      <c r="A4" s="19" t="s">
        <v>129</v>
      </c>
      <c r="B4" s="19" t="s">
        <v>128</v>
      </c>
      <c r="C4" s="36" t="s">
        <v>530</v>
      </c>
      <c r="D4" s="36" t="s">
        <v>485</v>
      </c>
      <c r="E4" s="11" t="s">
        <v>5</v>
      </c>
      <c r="F4" s="11" t="s">
        <v>4</v>
      </c>
      <c r="G4" s="11" t="s">
        <v>0</v>
      </c>
      <c r="H4" s="11" t="s">
        <v>1</v>
      </c>
      <c r="I4" s="11" t="s">
        <v>3</v>
      </c>
      <c r="J4" s="11" t="s">
        <v>2</v>
      </c>
      <c r="K4" s="11" t="s">
        <v>8</v>
      </c>
      <c r="L4" s="11" t="s">
        <v>6</v>
      </c>
      <c r="M4" s="23" t="s">
        <v>7</v>
      </c>
    </row>
    <row r="5" spans="1:14" s="2" customFormat="1">
      <c r="A5" s="19"/>
      <c r="B5" s="21"/>
      <c r="C5" s="36"/>
      <c r="D5" s="36"/>
      <c r="E5" s="11"/>
      <c r="F5" s="11"/>
      <c r="G5" s="11"/>
      <c r="H5" s="11"/>
      <c r="I5" s="11"/>
      <c r="J5" s="11"/>
      <c r="K5" s="11"/>
      <c r="L5" s="11"/>
      <c r="M5" s="23"/>
    </row>
    <row r="6" spans="1:14" s="2" customFormat="1">
      <c r="A6" s="19" t="s">
        <v>131</v>
      </c>
      <c r="B6" s="21"/>
      <c r="C6" s="36"/>
      <c r="D6" s="36"/>
      <c r="E6" s="11"/>
      <c r="F6" s="11"/>
      <c r="H6" s="11"/>
      <c r="I6" s="11"/>
      <c r="J6" s="11"/>
      <c r="K6" s="11"/>
      <c r="L6" s="11"/>
      <c r="M6" s="23"/>
    </row>
    <row r="7" spans="1:14" s="2" customFormat="1">
      <c r="A7" s="19"/>
      <c r="B7" s="21"/>
      <c r="C7" s="36"/>
      <c r="D7" s="36"/>
      <c r="E7" s="11"/>
      <c r="F7" s="11"/>
      <c r="G7" s="11"/>
      <c r="H7" s="11"/>
      <c r="I7" s="11"/>
      <c r="J7" s="11"/>
      <c r="K7" s="11"/>
      <c r="L7" s="11"/>
      <c r="M7" s="23"/>
    </row>
    <row r="8" spans="1:14" s="2" customFormat="1">
      <c r="A8" s="22" t="s">
        <v>1962</v>
      </c>
      <c r="B8" s="246" t="s">
        <v>2391</v>
      </c>
      <c r="C8" s="37">
        <f>3800*2</f>
        <v>7600</v>
      </c>
      <c r="D8" s="37">
        <v>8000</v>
      </c>
      <c r="E8" s="4" t="s">
        <v>1940</v>
      </c>
      <c r="F8" s="4" t="s">
        <v>1947</v>
      </c>
      <c r="G8" s="80" t="s">
        <v>2025</v>
      </c>
      <c r="H8" s="4" t="s">
        <v>1949</v>
      </c>
      <c r="I8" s="11"/>
      <c r="J8" s="4" t="s">
        <v>1956</v>
      </c>
      <c r="K8" s="4" t="s">
        <v>1951</v>
      </c>
      <c r="L8" s="4" t="s">
        <v>276</v>
      </c>
      <c r="M8" s="26">
        <v>30537</v>
      </c>
      <c r="N8" s="57" t="s">
        <v>702</v>
      </c>
    </row>
    <row r="9" spans="1:14" s="2" customFormat="1">
      <c r="A9" s="19"/>
      <c r="B9" s="21"/>
      <c r="C9" s="36"/>
      <c r="D9" s="36"/>
      <c r="E9" s="11"/>
      <c r="F9" s="4"/>
      <c r="G9" s="80" t="s">
        <v>1948</v>
      </c>
      <c r="H9" s="11"/>
      <c r="I9" s="11"/>
      <c r="J9" s="11"/>
      <c r="K9" s="11"/>
      <c r="L9" s="11"/>
      <c r="M9" s="23"/>
    </row>
    <row r="10" spans="1:14" s="2" customFormat="1">
      <c r="A10" s="19"/>
      <c r="B10" s="21"/>
      <c r="C10" s="36"/>
      <c r="D10" s="36"/>
      <c r="E10" s="11"/>
      <c r="F10" s="4"/>
      <c r="G10" s="80"/>
      <c r="H10" s="11"/>
      <c r="I10" s="11"/>
      <c r="J10" s="11"/>
      <c r="K10" s="11"/>
      <c r="L10" s="11"/>
      <c r="M10" s="23"/>
    </row>
    <row r="11" spans="1:14" s="2" customFormat="1">
      <c r="A11" s="19" t="s">
        <v>130</v>
      </c>
      <c r="B11" s="21"/>
      <c r="C11" s="37">
        <v>3850</v>
      </c>
      <c r="D11" s="37">
        <v>4500</v>
      </c>
      <c r="E11" s="3" t="s">
        <v>18</v>
      </c>
      <c r="F11" s="14" t="s">
        <v>25</v>
      </c>
      <c r="G11" s="18" t="s">
        <v>226</v>
      </c>
      <c r="H11" s="3"/>
      <c r="I11" s="3" t="s">
        <v>28</v>
      </c>
      <c r="J11" s="59" t="s">
        <v>648</v>
      </c>
      <c r="K11" s="59" t="s">
        <v>238</v>
      </c>
      <c r="L11" s="59" t="s">
        <v>106</v>
      </c>
      <c r="M11" s="70">
        <v>28768</v>
      </c>
      <c r="N11" s="57" t="s">
        <v>2162</v>
      </c>
    </row>
    <row r="12" spans="1:14" s="2" customFormat="1">
      <c r="A12" s="22"/>
      <c r="B12" s="21"/>
      <c r="C12" s="36"/>
      <c r="D12" s="36"/>
      <c r="E12" s="3"/>
      <c r="F12" s="3"/>
      <c r="G12" s="3"/>
      <c r="H12" s="3"/>
      <c r="I12" s="3"/>
      <c r="K12" s="11"/>
      <c r="L12" s="11"/>
      <c r="M12" s="23"/>
    </row>
    <row r="13" spans="1:14">
      <c r="A13" s="2" t="s">
        <v>1963</v>
      </c>
      <c r="B13" s="18" t="s">
        <v>733</v>
      </c>
      <c r="C13" s="37">
        <v>800</v>
      </c>
      <c r="D13" s="37">
        <v>1000</v>
      </c>
      <c r="E13" s="17" t="s">
        <v>637</v>
      </c>
      <c r="F13" s="3" t="s">
        <v>1745</v>
      </c>
      <c r="G13" s="18" t="s">
        <v>477</v>
      </c>
      <c r="H13" s="144" t="s">
        <v>1891</v>
      </c>
      <c r="J13" s="4" t="s">
        <v>1890</v>
      </c>
      <c r="N13" s="57" t="s">
        <v>702</v>
      </c>
    </row>
    <row r="14" spans="1:14" s="2" customFormat="1">
      <c r="A14" s="22"/>
      <c r="B14" s="21"/>
      <c r="C14" s="36"/>
      <c r="D14" s="36"/>
      <c r="E14" s="3"/>
      <c r="F14" s="3"/>
      <c r="G14" s="3"/>
      <c r="H14" s="3"/>
      <c r="I14" s="3"/>
      <c r="K14" s="11"/>
      <c r="L14" s="30" t="s">
        <v>1560</v>
      </c>
      <c r="M14" s="23"/>
    </row>
    <row r="15" spans="1:14" s="2" customFormat="1">
      <c r="A15" s="22" t="s">
        <v>494</v>
      </c>
      <c r="C15" s="36"/>
      <c r="D15" s="36"/>
      <c r="E15" s="4" t="s">
        <v>1734</v>
      </c>
      <c r="F15" s="34" t="s">
        <v>1916</v>
      </c>
      <c r="H15" s="11"/>
      <c r="I15" s="11"/>
      <c r="J15" s="11"/>
      <c r="K15" s="11"/>
      <c r="L15" s="11"/>
      <c r="M15" s="23"/>
    </row>
    <row r="16" spans="1:14" s="2" customFormat="1" ht="12.75" hidden="1" customHeight="1" outlineLevel="1">
      <c r="A16" s="22" t="s">
        <v>494</v>
      </c>
      <c r="B16" s="35" t="s">
        <v>1730</v>
      </c>
      <c r="C16" s="37">
        <v>500</v>
      </c>
      <c r="D16" s="37"/>
      <c r="E16" s="3" t="s">
        <v>476</v>
      </c>
      <c r="F16" s="11"/>
      <c r="G16" s="80" t="s">
        <v>1891</v>
      </c>
      <c r="H16" s="11"/>
      <c r="I16" s="11"/>
      <c r="J16" s="4" t="s">
        <v>481</v>
      </c>
      <c r="K16" s="4" t="s">
        <v>482</v>
      </c>
      <c r="L16" s="4" t="s">
        <v>483</v>
      </c>
      <c r="M16" s="26">
        <v>59035</v>
      </c>
    </row>
    <row r="17" spans="1:14" s="2" customFormat="1" hidden="1" outlineLevel="1">
      <c r="A17" s="22" t="s">
        <v>494</v>
      </c>
      <c r="B17" s="35" t="s">
        <v>1730</v>
      </c>
      <c r="C17" s="36"/>
      <c r="D17" s="36"/>
      <c r="E17" s="4" t="s">
        <v>190</v>
      </c>
      <c r="F17" s="11"/>
      <c r="G17" s="11"/>
      <c r="H17" s="11"/>
      <c r="I17" s="11"/>
      <c r="J17" s="11"/>
      <c r="K17" s="11"/>
      <c r="L17" s="11"/>
      <c r="M17" s="23"/>
    </row>
    <row r="18" spans="1:14" s="2" customFormat="1" hidden="1" outlineLevel="1">
      <c r="A18" s="22"/>
      <c r="B18" s="21"/>
      <c r="C18" s="36"/>
      <c r="D18" s="36"/>
      <c r="E18" s="3"/>
      <c r="F18" s="3"/>
      <c r="G18" s="3"/>
      <c r="H18" s="3"/>
      <c r="I18" s="3"/>
      <c r="K18" s="11"/>
      <c r="L18" s="11"/>
      <c r="M18" s="23"/>
    </row>
    <row r="19" spans="1:14" hidden="1" outlineLevel="1">
      <c r="A19" s="3" t="s">
        <v>1573</v>
      </c>
      <c r="B19" s="35" t="s">
        <v>1730</v>
      </c>
      <c r="C19" s="37">
        <v>600</v>
      </c>
      <c r="E19" s="3" t="s">
        <v>1752</v>
      </c>
      <c r="F19" s="3" t="s">
        <v>1732</v>
      </c>
      <c r="G19" s="18" t="s">
        <v>1753</v>
      </c>
      <c r="H19" s="3" t="s">
        <v>1754</v>
      </c>
      <c r="J19" s="3" t="s">
        <v>1755</v>
      </c>
      <c r="K19" s="3" t="s">
        <v>1756</v>
      </c>
      <c r="L19" s="3" t="s">
        <v>1757</v>
      </c>
      <c r="M19" s="22">
        <v>99801</v>
      </c>
    </row>
    <row r="20" spans="1:14" hidden="1" outlineLevel="1"/>
    <row r="21" spans="1:14" hidden="1" outlineLevel="1">
      <c r="A21" s="3" t="s">
        <v>636</v>
      </c>
      <c r="B21" s="35" t="s">
        <v>1733</v>
      </c>
      <c r="C21" s="37">
        <v>400</v>
      </c>
      <c r="E21" s="3" t="s">
        <v>635</v>
      </c>
    </row>
    <row r="22" spans="1:14" hidden="1" outlineLevel="1">
      <c r="B22" s="35"/>
    </row>
    <row r="23" spans="1:14" hidden="1" outlineLevel="1">
      <c r="A23" s="114"/>
      <c r="B23" s="35"/>
      <c r="C23" s="37"/>
      <c r="D23" s="37"/>
      <c r="G23" s="18"/>
    </row>
    <row r="24" spans="1:14" hidden="1" outlineLevel="1">
      <c r="A24" s="3" t="s">
        <v>1833</v>
      </c>
      <c r="B24" s="35" t="s">
        <v>1730</v>
      </c>
      <c r="C24" s="37">
        <v>400</v>
      </c>
      <c r="E24" s="3" t="s">
        <v>1556</v>
      </c>
      <c r="F24" s="3" t="s">
        <v>1554</v>
      </c>
      <c r="G24" s="18" t="s">
        <v>1558</v>
      </c>
      <c r="H24" s="3" t="s">
        <v>1557</v>
      </c>
      <c r="K24" s="3" t="s">
        <v>1559</v>
      </c>
      <c r="L24" s="3" t="s">
        <v>64</v>
      </c>
    </row>
    <row r="25" spans="1:14" ht="15" hidden="1" outlineLevel="1">
      <c r="A25" s="17" t="s">
        <v>1765</v>
      </c>
      <c r="B25" s="35" t="s">
        <v>1730</v>
      </c>
      <c r="E25" s="3" t="s">
        <v>1764</v>
      </c>
      <c r="F25" s="3" t="s">
        <v>1760</v>
      </c>
      <c r="G25" s="13" t="s">
        <v>1762</v>
      </c>
      <c r="H25" s="3" t="s">
        <v>1761</v>
      </c>
      <c r="K25" s="3" t="s">
        <v>1766</v>
      </c>
      <c r="L25" s="3" t="s">
        <v>106</v>
      </c>
    </row>
    <row r="26" spans="1:14" hidden="1" outlineLevel="1">
      <c r="G26" s="18" t="s">
        <v>1763</v>
      </c>
    </row>
    <row r="27" spans="1:14" s="47" customFormat="1" hidden="1" outlineLevel="1">
      <c r="A27" s="47" t="s">
        <v>132</v>
      </c>
      <c r="B27" s="35" t="s">
        <v>1730</v>
      </c>
      <c r="C27" s="37">
        <v>400</v>
      </c>
      <c r="D27" s="37"/>
      <c r="E27" s="47" t="s">
        <v>646</v>
      </c>
      <c r="F27" s="62"/>
      <c r="G27" s="80" t="s">
        <v>1569</v>
      </c>
      <c r="H27" s="47" t="s">
        <v>1568</v>
      </c>
      <c r="K27" s="47" t="s">
        <v>644</v>
      </c>
      <c r="L27" s="47" t="s">
        <v>645</v>
      </c>
      <c r="M27" s="56"/>
    </row>
    <row r="28" spans="1:14" s="47" customFormat="1" hidden="1" outlineLevel="1">
      <c r="B28" s="54"/>
      <c r="C28" s="55"/>
      <c r="D28" s="55"/>
      <c r="G28" s="80" t="s">
        <v>1567</v>
      </c>
      <c r="M28" s="56"/>
    </row>
    <row r="29" spans="1:14" collapsed="1"/>
    <row r="30" spans="1:14">
      <c r="A30" s="2" t="s">
        <v>432</v>
      </c>
    </row>
    <row r="31" spans="1:14">
      <c r="A31" s="2"/>
    </row>
    <row r="32" spans="1:14">
      <c r="A32" s="114" t="s">
        <v>1834</v>
      </c>
      <c r="B32" s="35"/>
      <c r="C32" s="37">
        <v>500</v>
      </c>
      <c r="D32" s="37">
        <v>600</v>
      </c>
      <c r="F32" s="14" t="s">
        <v>1555</v>
      </c>
      <c r="G32" s="18" t="s">
        <v>869</v>
      </c>
      <c r="H32" s="3" t="s">
        <v>1550</v>
      </c>
      <c r="I32" s="3" t="s">
        <v>1551</v>
      </c>
      <c r="J32" s="3" t="s">
        <v>1552</v>
      </c>
      <c r="K32" s="3" t="s">
        <v>1553</v>
      </c>
      <c r="L32" s="3" t="s">
        <v>106</v>
      </c>
      <c r="M32" s="22">
        <v>27959</v>
      </c>
      <c r="N32" s="57" t="s">
        <v>702</v>
      </c>
    </row>
    <row r="34" spans="1:14">
      <c r="A34" s="2" t="s">
        <v>1837</v>
      </c>
      <c r="B34" s="3"/>
      <c r="C34" s="37">
        <v>300</v>
      </c>
      <c r="D34" s="37">
        <v>400</v>
      </c>
      <c r="E34" s="135" t="s">
        <v>1768</v>
      </c>
      <c r="F34" s="8" t="s">
        <v>1739</v>
      </c>
      <c r="G34" s="77" t="s">
        <v>1769</v>
      </c>
      <c r="H34" s="8" t="s">
        <v>1771</v>
      </c>
      <c r="I34" s="8" t="s">
        <v>1770</v>
      </c>
      <c r="K34" s="3" t="s">
        <v>378</v>
      </c>
      <c r="L34" s="3" t="s">
        <v>106</v>
      </c>
      <c r="M34" s="3"/>
      <c r="N34" s="57" t="s">
        <v>702</v>
      </c>
    </row>
    <row r="36" spans="1:14">
      <c r="A36" s="2" t="s">
        <v>138</v>
      </c>
      <c r="B36" s="35"/>
      <c r="C36" s="37">
        <v>250</v>
      </c>
      <c r="D36" s="37">
        <v>400</v>
      </c>
      <c r="F36" s="3" t="s">
        <v>183</v>
      </c>
      <c r="H36" s="3" t="s">
        <v>1892</v>
      </c>
      <c r="I36" s="3" t="s">
        <v>1893</v>
      </c>
      <c r="K36" s="3" t="s">
        <v>473</v>
      </c>
      <c r="L36" s="3" t="s">
        <v>106</v>
      </c>
      <c r="N36" s="57" t="s">
        <v>702</v>
      </c>
    </row>
    <row r="37" spans="1:14">
      <c r="A37" s="2"/>
    </row>
    <row r="38" spans="1:14" hidden="1" outlineLevel="1">
      <c r="A38" s="3" t="s">
        <v>133</v>
      </c>
      <c r="B38" s="35" t="s">
        <v>1730</v>
      </c>
      <c r="C38" s="37">
        <v>400</v>
      </c>
      <c r="E38" s="3" t="s">
        <v>438</v>
      </c>
    </row>
    <row r="39" spans="1:14" hidden="1" outlineLevel="1">
      <c r="B39" s="35" t="s">
        <v>1730</v>
      </c>
      <c r="E39" s="3" t="s">
        <v>457</v>
      </c>
      <c r="F39" s="3" t="s">
        <v>458</v>
      </c>
      <c r="G39" s="18" t="s">
        <v>459</v>
      </c>
      <c r="H39" s="3" t="s">
        <v>460</v>
      </c>
      <c r="I39" s="3" t="s">
        <v>461</v>
      </c>
      <c r="J39" s="3" t="s">
        <v>462</v>
      </c>
      <c r="K39" s="3" t="s">
        <v>463</v>
      </c>
      <c r="L39" s="3" t="s">
        <v>464</v>
      </c>
      <c r="M39" s="22">
        <v>74471</v>
      </c>
    </row>
    <row r="40" spans="1:14" hidden="1" outlineLevel="1">
      <c r="G40" s="18"/>
    </row>
    <row r="41" spans="1:14" hidden="1" outlineLevel="1">
      <c r="A41" s="3" t="s">
        <v>134</v>
      </c>
      <c r="B41" s="35" t="s">
        <v>1730</v>
      </c>
      <c r="C41" s="37">
        <v>350</v>
      </c>
      <c r="D41" s="37">
        <v>450</v>
      </c>
      <c r="E41" s="3" t="s">
        <v>436</v>
      </c>
    </row>
    <row r="42" spans="1:14" hidden="1" outlineLevel="1"/>
    <row r="43" spans="1:14" hidden="1" outlineLevel="1">
      <c r="A43" s="3" t="s">
        <v>135</v>
      </c>
      <c r="B43" s="35" t="s">
        <v>1730</v>
      </c>
      <c r="C43" s="37">
        <v>300</v>
      </c>
      <c r="E43" s="3" t="s">
        <v>437</v>
      </c>
    </row>
    <row r="44" spans="1:14" hidden="1" outlineLevel="1"/>
    <row r="45" spans="1:14" hidden="1" outlineLevel="1">
      <c r="A45" s="3" t="s">
        <v>137</v>
      </c>
      <c r="B45" s="35" t="s">
        <v>1850</v>
      </c>
      <c r="C45" s="37">
        <v>250</v>
      </c>
      <c r="D45" s="37">
        <v>400</v>
      </c>
      <c r="E45" s="3" t="s">
        <v>197</v>
      </c>
      <c r="F45" s="3" t="s">
        <v>1019</v>
      </c>
      <c r="G45" s="18" t="s">
        <v>198</v>
      </c>
      <c r="H45" s="3" t="s">
        <v>199</v>
      </c>
      <c r="I45" s="3" t="s">
        <v>329</v>
      </c>
      <c r="K45" s="3" t="s">
        <v>237</v>
      </c>
      <c r="L45" s="3" t="s">
        <v>106</v>
      </c>
    </row>
    <row r="46" spans="1:14" hidden="1" outlineLevel="1">
      <c r="B46" s="35"/>
      <c r="C46" s="37"/>
      <c r="D46" s="37"/>
    </row>
    <row r="47" spans="1:14" hidden="1" outlineLevel="1">
      <c r="A47" s="3" t="s">
        <v>139</v>
      </c>
      <c r="B47" s="35" t="s">
        <v>1851</v>
      </c>
      <c r="C47" s="37">
        <v>250</v>
      </c>
      <c r="D47" s="37">
        <v>400</v>
      </c>
      <c r="F47" s="3" t="s">
        <v>1555</v>
      </c>
      <c r="G47" s="18" t="s">
        <v>869</v>
      </c>
      <c r="H47" s="3" t="s">
        <v>1550</v>
      </c>
      <c r="I47" s="3" t="s">
        <v>1551</v>
      </c>
      <c r="J47" s="3" t="s">
        <v>1552</v>
      </c>
      <c r="K47" s="3" t="s">
        <v>1553</v>
      </c>
      <c r="L47" s="3" t="s">
        <v>106</v>
      </c>
      <c r="M47" s="22">
        <v>27959</v>
      </c>
    </row>
    <row r="48" spans="1:14" hidden="1" outlineLevel="1"/>
    <row r="49" spans="1:14" collapsed="1">
      <c r="A49" s="2" t="s">
        <v>433</v>
      </c>
    </row>
    <row r="50" spans="1:14">
      <c r="A50" s="2"/>
    </row>
    <row r="51" spans="1:14">
      <c r="A51" s="2" t="s">
        <v>1758</v>
      </c>
      <c r="C51" s="37">
        <v>450</v>
      </c>
      <c r="D51" s="37">
        <v>600</v>
      </c>
      <c r="F51" s="140" t="s">
        <v>1759</v>
      </c>
      <c r="G51" s="82" t="s">
        <v>546</v>
      </c>
      <c r="H51" s="8" t="s">
        <v>1610</v>
      </c>
      <c r="I51" s="8"/>
      <c r="J51" s="8"/>
      <c r="K51" s="8" t="s">
        <v>301</v>
      </c>
      <c r="L51" s="8" t="s">
        <v>276</v>
      </c>
      <c r="N51" s="57" t="s">
        <v>702</v>
      </c>
    </row>
    <row r="52" spans="1:14">
      <c r="A52" s="2"/>
    </row>
    <row r="53" spans="1:14">
      <c r="A53" s="2" t="s">
        <v>140</v>
      </c>
      <c r="C53" s="37">
        <v>450</v>
      </c>
      <c r="D53" s="37">
        <v>600</v>
      </c>
      <c r="E53" s="3" t="s">
        <v>195</v>
      </c>
      <c r="F53" s="3" t="s">
        <v>194</v>
      </c>
      <c r="G53" s="18" t="s">
        <v>306</v>
      </c>
      <c r="H53" s="3" t="s">
        <v>196</v>
      </c>
      <c r="J53" s="3" t="s">
        <v>1528</v>
      </c>
      <c r="K53" s="3" t="s">
        <v>307</v>
      </c>
      <c r="L53" s="3" t="s">
        <v>106</v>
      </c>
      <c r="M53" s="22">
        <v>28655</v>
      </c>
      <c r="N53" s="57" t="s">
        <v>2162</v>
      </c>
    </row>
    <row r="54" spans="1:14">
      <c r="A54" s="2"/>
    </row>
    <row r="55" spans="1:14">
      <c r="A55" s="2" t="s">
        <v>1958</v>
      </c>
      <c r="C55" s="37">
        <v>400</v>
      </c>
      <c r="D55" s="37">
        <v>500</v>
      </c>
      <c r="E55" s="3" t="s">
        <v>1722</v>
      </c>
      <c r="F55" s="8" t="s">
        <v>779</v>
      </c>
      <c r="G55" s="82" t="s">
        <v>858</v>
      </c>
      <c r="H55" s="8"/>
      <c r="I55" s="8" t="s">
        <v>23</v>
      </c>
      <c r="J55" s="8" t="s">
        <v>149</v>
      </c>
      <c r="K55" s="8" t="s">
        <v>150</v>
      </c>
      <c r="L55" s="8" t="s">
        <v>106</v>
      </c>
      <c r="M55" s="25">
        <v>28717</v>
      </c>
      <c r="N55" s="57" t="s">
        <v>702</v>
      </c>
    </row>
    <row r="56" spans="1:14">
      <c r="C56" s="37"/>
      <c r="D56" s="37"/>
      <c r="G56" s="18"/>
      <c r="N56" s="57"/>
    </row>
    <row r="57" spans="1:14">
      <c r="A57" s="2" t="s">
        <v>1957</v>
      </c>
      <c r="C57" s="37">
        <v>400</v>
      </c>
      <c r="D57" s="37">
        <v>500</v>
      </c>
      <c r="E57" s="4" t="s">
        <v>1940</v>
      </c>
      <c r="F57" s="4" t="s">
        <v>1947</v>
      </c>
      <c r="G57" s="80" t="s">
        <v>2025</v>
      </c>
      <c r="H57" s="4" t="s">
        <v>1949</v>
      </c>
      <c r="I57" s="11"/>
      <c r="J57" s="4" t="s">
        <v>1956</v>
      </c>
      <c r="K57" s="4" t="s">
        <v>1951</v>
      </c>
      <c r="L57" s="4" t="s">
        <v>276</v>
      </c>
      <c r="M57" s="26">
        <v>30537</v>
      </c>
      <c r="N57" s="57" t="s">
        <v>702</v>
      </c>
    </row>
    <row r="58" spans="1:14">
      <c r="A58" s="2"/>
      <c r="C58" s="37"/>
      <c r="D58" s="37"/>
      <c r="G58" s="80" t="s">
        <v>1948</v>
      </c>
      <c r="N58" s="57"/>
    </row>
    <row r="59" spans="1:14">
      <c r="A59" s="2"/>
      <c r="C59" s="37"/>
      <c r="D59" s="37"/>
      <c r="G59" s="80"/>
      <c r="N59" s="57"/>
    </row>
    <row r="60" spans="1:14">
      <c r="A60" s="116" t="s">
        <v>1705</v>
      </c>
      <c r="C60" s="37">
        <v>350</v>
      </c>
      <c r="D60" s="37">
        <v>450</v>
      </c>
      <c r="E60" s="3" t="s">
        <v>161</v>
      </c>
      <c r="F60" s="3" t="s">
        <v>162</v>
      </c>
      <c r="G60" s="18" t="s">
        <v>448</v>
      </c>
      <c r="I60" s="3" t="s">
        <v>163</v>
      </c>
      <c r="J60" s="3" t="s">
        <v>449</v>
      </c>
      <c r="K60" s="3" t="s">
        <v>378</v>
      </c>
      <c r="L60" s="3" t="s">
        <v>106</v>
      </c>
      <c r="M60" s="22">
        <v>28713</v>
      </c>
      <c r="N60" s="57" t="s">
        <v>702</v>
      </c>
    </row>
    <row r="61" spans="1:14">
      <c r="A61" s="116" t="s">
        <v>1706</v>
      </c>
      <c r="C61" s="37"/>
      <c r="D61" s="37"/>
      <c r="G61" s="18"/>
      <c r="N61" s="57"/>
    </row>
    <row r="62" spans="1:14">
      <c r="A62" s="2"/>
      <c r="C62" s="37"/>
      <c r="D62" s="37"/>
      <c r="G62" s="18"/>
      <c r="N62" s="57"/>
    </row>
    <row r="63" spans="1:14">
      <c r="A63" s="2" t="s">
        <v>2209</v>
      </c>
      <c r="B63" s="35"/>
      <c r="C63" s="37">
        <v>350</v>
      </c>
      <c r="D63" s="37">
        <v>450</v>
      </c>
      <c r="E63" s="3" t="s">
        <v>322</v>
      </c>
      <c r="F63" s="3" t="s">
        <v>1959</v>
      </c>
      <c r="I63" s="3" t="s">
        <v>180</v>
      </c>
      <c r="J63" s="3" t="s">
        <v>318</v>
      </c>
      <c r="K63" s="3" t="s">
        <v>279</v>
      </c>
      <c r="L63" s="3" t="s">
        <v>106</v>
      </c>
      <c r="M63" s="22">
        <v>28607</v>
      </c>
    </row>
    <row r="64" spans="1:14">
      <c r="B64" s="35"/>
      <c r="C64" s="37"/>
      <c r="D64" s="37"/>
    </row>
    <row r="65" spans="1:13">
      <c r="A65" s="2" t="s">
        <v>2210</v>
      </c>
      <c r="C65" s="37">
        <v>350</v>
      </c>
      <c r="D65" s="37">
        <v>450</v>
      </c>
      <c r="E65" s="3" t="s">
        <v>1065</v>
      </c>
      <c r="F65" s="3" t="s">
        <v>756</v>
      </c>
      <c r="G65" s="18" t="s">
        <v>1841</v>
      </c>
      <c r="H65" s="83" t="s">
        <v>1190</v>
      </c>
      <c r="J65" s="3" t="s">
        <v>1063</v>
      </c>
      <c r="K65" s="3" t="s">
        <v>1064</v>
      </c>
      <c r="L65" s="3" t="s">
        <v>64</v>
      </c>
    </row>
    <row r="66" spans="1:13">
      <c r="A66" s="2"/>
      <c r="B66" s="35"/>
      <c r="C66" s="37"/>
      <c r="D66" s="37"/>
      <c r="E66" s="3" t="s">
        <v>2021</v>
      </c>
    </row>
    <row r="67" spans="1:13">
      <c r="B67" s="47" t="s">
        <v>1936</v>
      </c>
      <c r="C67" s="37"/>
      <c r="D67" s="37"/>
      <c r="E67" s="3" t="s">
        <v>257</v>
      </c>
      <c r="F67" s="3" t="s">
        <v>757</v>
      </c>
      <c r="G67" s="82" t="s">
        <v>151</v>
      </c>
    </row>
    <row r="68" spans="1:13">
      <c r="B68" s="35"/>
      <c r="C68" s="37"/>
      <c r="D68" s="37"/>
    </row>
    <row r="69" spans="1:13" ht="15">
      <c r="A69" s="2" t="s">
        <v>2208</v>
      </c>
      <c r="B69" s="35"/>
      <c r="C69" s="37">
        <v>300</v>
      </c>
      <c r="D69" s="37"/>
      <c r="E69" s="17" t="s">
        <v>2144</v>
      </c>
      <c r="F69" s="3" t="s">
        <v>2145</v>
      </c>
      <c r="G69" s="13" t="s">
        <v>2146</v>
      </c>
      <c r="H69" s="3" t="s">
        <v>1072</v>
      </c>
      <c r="J69" s="3" t="s">
        <v>2142</v>
      </c>
      <c r="K69" s="3" t="s">
        <v>63</v>
      </c>
      <c r="L69" s="3" t="s">
        <v>64</v>
      </c>
      <c r="M69" s="22">
        <v>29212</v>
      </c>
    </row>
    <row r="70" spans="1:13">
      <c r="B70" s="35"/>
      <c r="C70" s="37"/>
      <c r="D70" s="37"/>
    </row>
    <row r="71" spans="1:13">
      <c r="A71" s="2" t="s">
        <v>2392</v>
      </c>
      <c r="C71" s="37">
        <v>300</v>
      </c>
      <c r="D71" s="37">
        <v>450</v>
      </c>
      <c r="E71" s="3" t="s">
        <v>187</v>
      </c>
      <c r="F71" s="3" t="s">
        <v>2147</v>
      </c>
      <c r="G71" s="18" t="s">
        <v>2148</v>
      </c>
      <c r="H71" s="3" t="s">
        <v>2141</v>
      </c>
      <c r="K71" s="3" t="s">
        <v>287</v>
      </c>
      <c r="L71" s="3" t="s">
        <v>276</v>
      </c>
    </row>
    <row r="72" spans="1:13">
      <c r="F72" s="31"/>
      <c r="G72" s="80"/>
      <c r="H72" s="31"/>
      <c r="I72" s="31"/>
    </row>
    <row r="73" spans="1:13">
      <c r="F73" s="31"/>
      <c r="G73" s="80"/>
      <c r="H73" s="31"/>
      <c r="I73" s="31"/>
    </row>
    <row r="74" spans="1:13" hidden="1" outlineLevel="1">
      <c r="A74" s="3" t="s">
        <v>147</v>
      </c>
      <c r="B74" s="35" t="s">
        <v>1707</v>
      </c>
      <c r="C74" s="37">
        <v>300</v>
      </c>
      <c r="D74" s="37">
        <v>450</v>
      </c>
      <c r="E74" s="3" t="s">
        <v>435</v>
      </c>
      <c r="F74" s="31" t="s">
        <v>491</v>
      </c>
      <c r="G74" s="80" t="s">
        <v>492</v>
      </c>
      <c r="H74" s="31" t="s">
        <v>493</v>
      </c>
      <c r="I74" s="31" t="s">
        <v>536</v>
      </c>
      <c r="K74" s="3" t="s">
        <v>782</v>
      </c>
      <c r="L74" s="3" t="s">
        <v>106</v>
      </c>
    </row>
    <row r="75" spans="1:13" hidden="1" outlineLevel="1">
      <c r="E75" s="3" t="s">
        <v>435</v>
      </c>
      <c r="F75" s="31" t="s">
        <v>533</v>
      </c>
      <c r="G75" s="80" t="s">
        <v>1571</v>
      </c>
      <c r="H75" s="31" t="s">
        <v>534</v>
      </c>
      <c r="I75" s="31" t="s">
        <v>535</v>
      </c>
      <c r="K75" s="3" t="s">
        <v>782</v>
      </c>
      <c r="L75" s="3" t="s">
        <v>106</v>
      </c>
    </row>
    <row r="76" spans="1:13" hidden="1" outlineLevel="1">
      <c r="E76" s="3" t="s">
        <v>1712</v>
      </c>
      <c r="F76" s="31" t="s">
        <v>1773</v>
      </c>
      <c r="G76" s="80" t="s">
        <v>1709</v>
      </c>
      <c r="H76" s="31"/>
      <c r="I76" s="31" t="s">
        <v>1775</v>
      </c>
      <c r="K76" s="3" t="s">
        <v>1772</v>
      </c>
      <c r="L76" s="3" t="s">
        <v>173</v>
      </c>
    </row>
    <row r="77" spans="1:13" hidden="1" outlineLevel="1">
      <c r="F77" s="31" t="s">
        <v>1774</v>
      </c>
      <c r="G77" s="80"/>
      <c r="H77" s="31"/>
      <c r="I77" s="31"/>
      <c r="K77" s="3" t="s">
        <v>1492</v>
      </c>
      <c r="L77" s="3" t="s">
        <v>236</v>
      </c>
    </row>
    <row r="78" spans="1:13" hidden="1" outlineLevel="1">
      <c r="E78" s="31" t="s">
        <v>1776</v>
      </c>
      <c r="F78" s="31" t="s">
        <v>1710</v>
      </c>
      <c r="G78" s="80" t="s">
        <v>1711</v>
      </c>
      <c r="H78" s="136" t="s">
        <v>1777</v>
      </c>
      <c r="I78" s="31"/>
    </row>
    <row r="79" spans="1:13" hidden="1" outlineLevel="1">
      <c r="E79" s="31"/>
      <c r="F79" s="31"/>
      <c r="G79" s="80"/>
      <c r="H79" s="136"/>
      <c r="I79" s="31"/>
    </row>
    <row r="80" spans="1:13" hidden="1" outlineLevel="1">
      <c r="A80" s="3" t="s">
        <v>146</v>
      </c>
      <c r="B80" s="35" t="s">
        <v>2143</v>
      </c>
      <c r="C80" s="37">
        <v>300</v>
      </c>
      <c r="D80" s="37">
        <v>450</v>
      </c>
      <c r="E80" s="3" t="s">
        <v>1960</v>
      </c>
      <c r="F80" s="3" t="s">
        <v>2147</v>
      </c>
      <c r="G80" s="18" t="s">
        <v>2148</v>
      </c>
      <c r="H80" s="3" t="s">
        <v>2141</v>
      </c>
      <c r="K80" s="3" t="s">
        <v>287</v>
      </c>
      <c r="L80" s="3" t="s">
        <v>276</v>
      </c>
    </row>
    <row r="81" spans="1:14" hidden="1" outlineLevel="1">
      <c r="E81" s="31"/>
      <c r="F81" s="31"/>
      <c r="G81" s="80"/>
      <c r="H81" s="136"/>
      <c r="I81" s="31"/>
    </row>
    <row r="82" spans="1:14" hidden="1" outlineLevel="1">
      <c r="A82" s="3" t="s">
        <v>144</v>
      </c>
      <c r="C82" s="37">
        <v>300</v>
      </c>
      <c r="D82" s="37">
        <v>450</v>
      </c>
      <c r="E82" s="162" t="s">
        <v>1885</v>
      </c>
      <c r="F82" s="3" t="s">
        <v>1887</v>
      </c>
      <c r="G82" s="82" t="s">
        <v>789</v>
      </c>
      <c r="H82" s="47" t="s">
        <v>1961</v>
      </c>
      <c r="L82" s="3" t="s">
        <v>106</v>
      </c>
      <c r="N82" s="57"/>
    </row>
    <row r="83" spans="1:14" hidden="1" outlineLevel="1">
      <c r="B83" s="3"/>
      <c r="C83" s="37"/>
      <c r="D83" s="37"/>
      <c r="E83" s="8" t="s">
        <v>20</v>
      </c>
      <c r="G83" s="82" t="s">
        <v>789</v>
      </c>
      <c r="H83" s="8" t="s">
        <v>24</v>
      </c>
      <c r="I83" s="8"/>
      <c r="K83" s="8" t="s">
        <v>237</v>
      </c>
      <c r="L83" s="8" t="s">
        <v>106</v>
      </c>
    </row>
    <row r="84" spans="1:14" hidden="1" outlineLevel="1">
      <c r="B84" s="47" t="s">
        <v>1917</v>
      </c>
      <c r="C84" s="37"/>
      <c r="D84" s="37"/>
      <c r="E84" s="3" t="s">
        <v>195</v>
      </c>
      <c r="F84" s="3" t="s">
        <v>194</v>
      </c>
      <c r="G84" s="18" t="s">
        <v>306</v>
      </c>
      <c r="H84" s="3" t="s">
        <v>196</v>
      </c>
      <c r="K84" s="3" t="s">
        <v>307</v>
      </c>
      <c r="L84" s="3" t="s">
        <v>106</v>
      </c>
      <c r="M84" s="22">
        <v>28655</v>
      </c>
    </row>
    <row r="85" spans="1:14" hidden="1" outlineLevel="1">
      <c r="E85" s="31"/>
      <c r="F85" s="31"/>
      <c r="G85" s="80"/>
      <c r="H85" s="136"/>
      <c r="I85" s="31"/>
    </row>
    <row r="86" spans="1:14" hidden="1" outlineLevel="1">
      <c r="B86" s="35"/>
      <c r="C86" s="37"/>
      <c r="D86" s="37"/>
    </row>
    <row r="87" spans="1:14" hidden="1" outlineLevel="1">
      <c r="A87" s="3" t="s">
        <v>143</v>
      </c>
      <c r="C87" s="37">
        <v>300</v>
      </c>
      <c r="D87" s="37"/>
      <c r="E87" s="3" t="s">
        <v>18</v>
      </c>
      <c r="F87" s="3" t="s">
        <v>25</v>
      </c>
      <c r="G87" s="35" t="s">
        <v>1937</v>
      </c>
      <c r="I87" s="3" t="s">
        <v>28</v>
      </c>
    </row>
    <row r="88" spans="1:14" hidden="1" outlineLevel="1">
      <c r="A88" s="2"/>
      <c r="C88" s="37"/>
      <c r="D88" s="37"/>
      <c r="G88" s="18"/>
      <c r="N88" s="57"/>
    </row>
    <row r="89" spans="1:14" ht="15" hidden="1" outlineLevel="1">
      <c r="A89" s="3" t="s">
        <v>140</v>
      </c>
      <c r="C89" s="37">
        <v>300</v>
      </c>
      <c r="D89" s="37"/>
      <c r="E89" s="3" t="s">
        <v>1562</v>
      </c>
      <c r="F89" s="3" t="s">
        <v>182</v>
      </c>
      <c r="G89" s="13" t="s">
        <v>113</v>
      </c>
      <c r="I89" s="3" t="s">
        <v>114</v>
      </c>
      <c r="J89" s="3" t="s">
        <v>115</v>
      </c>
      <c r="K89" s="3" t="s">
        <v>116</v>
      </c>
      <c r="L89" s="3" t="s">
        <v>173</v>
      </c>
      <c r="M89" s="22">
        <v>37620</v>
      </c>
    </row>
    <row r="90" spans="1:14" hidden="1" outlineLevel="1">
      <c r="A90" s="3" t="s">
        <v>1735</v>
      </c>
      <c r="B90" s="35" t="s">
        <v>1570</v>
      </c>
      <c r="C90" s="37"/>
      <c r="D90" s="37"/>
      <c r="E90" s="3" t="s">
        <v>1562</v>
      </c>
      <c r="F90" s="3" t="s">
        <v>1561</v>
      </c>
      <c r="G90" s="18" t="s">
        <v>1563</v>
      </c>
      <c r="H90" s="3" t="s">
        <v>1564</v>
      </c>
      <c r="I90" s="3" t="s">
        <v>1565</v>
      </c>
      <c r="J90" s="3" t="s">
        <v>1566</v>
      </c>
      <c r="K90" s="3" t="s">
        <v>116</v>
      </c>
      <c r="L90" s="3" t="s">
        <v>173</v>
      </c>
      <c r="M90" s="22">
        <v>37620</v>
      </c>
    </row>
    <row r="91" spans="1:14" hidden="1" outlineLevel="1">
      <c r="B91" s="35"/>
      <c r="C91" s="37"/>
      <c r="D91" s="37"/>
    </row>
    <row r="92" spans="1:14" hidden="1" outlineLevel="1">
      <c r="A92" s="3" t="s">
        <v>141</v>
      </c>
      <c r="B92" s="35" t="s">
        <v>1574</v>
      </c>
      <c r="C92" s="37">
        <v>300</v>
      </c>
      <c r="D92" s="37"/>
      <c r="E92" s="3" t="s">
        <v>189</v>
      </c>
    </row>
    <row r="93" spans="1:14" hidden="1" outlineLevel="1"/>
    <row r="94" spans="1:14" hidden="1" outlineLevel="1">
      <c r="A94" s="3" t="s">
        <v>142</v>
      </c>
      <c r="B94" s="35" t="s">
        <v>1572</v>
      </c>
      <c r="C94" s="37">
        <v>300</v>
      </c>
      <c r="D94" s="37">
        <v>450</v>
      </c>
      <c r="F94" s="3" t="s">
        <v>184</v>
      </c>
      <c r="G94" s="4"/>
      <c r="I94" s="3" t="s">
        <v>331</v>
      </c>
      <c r="J94" s="3" t="s">
        <v>332</v>
      </c>
      <c r="K94" s="3" t="s">
        <v>333</v>
      </c>
      <c r="L94" s="3" t="s">
        <v>173</v>
      </c>
      <c r="M94" s="22">
        <v>37769</v>
      </c>
    </row>
    <row r="95" spans="1:14" hidden="1" outlineLevel="1">
      <c r="F95" s="31"/>
      <c r="H95" s="31"/>
      <c r="I95" s="31"/>
    </row>
    <row r="96" spans="1:14" hidden="1" outlineLevel="1">
      <c r="A96" s="3" t="s">
        <v>148</v>
      </c>
      <c r="C96" s="37">
        <v>300</v>
      </c>
      <c r="D96" s="37"/>
      <c r="E96" s="3" t="s">
        <v>188</v>
      </c>
    </row>
    <row r="97" spans="1:14" hidden="1" outlineLevel="1"/>
    <row r="98" spans="1:14" collapsed="1"/>
    <row r="99" spans="1:14">
      <c r="A99" s="2" t="s">
        <v>434</v>
      </c>
      <c r="E99" s="47" t="s">
        <v>684</v>
      </c>
      <c r="F99" s="47" t="s">
        <v>683</v>
      </c>
      <c r="G99" s="47"/>
      <c r="H99" s="47" t="s">
        <v>403</v>
      </c>
      <c r="M99" s="3"/>
    </row>
    <row r="100" spans="1:14">
      <c r="A100" s="2"/>
      <c r="J100" s="31"/>
    </row>
    <row r="101" spans="1:14">
      <c r="A101" s="2" t="s">
        <v>1736</v>
      </c>
      <c r="B101" s="3"/>
      <c r="C101" s="37">
        <v>1500</v>
      </c>
      <c r="D101" s="37">
        <v>1000</v>
      </c>
      <c r="E101" s="133" t="s">
        <v>712</v>
      </c>
      <c r="F101" s="140" t="s">
        <v>41</v>
      </c>
      <c r="G101" s="82" t="s">
        <v>200</v>
      </c>
      <c r="H101" s="8" t="s">
        <v>42</v>
      </c>
      <c r="K101" s="3" t="s">
        <v>246</v>
      </c>
      <c r="L101" s="3" t="s">
        <v>106</v>
      </c>
      <c r="M101" s="3"/>
      <c r="N101" s="57" t="s">
        <v>702</v>
      </c>
    </row>
    <row r="102" spans="1:14">
      <c r="A102" s="2"/>
      <c r="J102" s="31"/>
    </row>
    <row r="103" spans="1:14">
      <c r="A103" s="2" t="s">
        <v>1894</v>
      </c>
      <c r="C103" s="37">
        <v>500</v>
      </c>
      <c r="D103" s="37">
        <v>1000</v>
      </c>
      <c r="E103" s="133" t="s">
        <v>1886</v>
      </c>
      <c r="F103" s="8" t="s">
        <v>289</v>
      </c>
      <c r="G103" s="82" t="s">
        <v>262</v>
      </c>
      <c r="H103" s="8" t="s">
        <v>555</v>
      </c>
      <c r="I103" s="8"/>
      <c r="J103" s="49" t="s">
        <v>1852</v>
      </c>
      <c r="K103" s="8" t="s">
        <v>237</v>
      </c>
      <c r="L103" s="8" t="s">
        <v>106</v>
      </c>
      <c r="N103" s="57" t="s">
        <v>702</v>
      </c>
    </row>
    <row r="104" spans="1:14">
      <c r="A104" s="2" t="s">
        <v>1888</v>
      </c>
      <c r="F104" s="3" t="s">
        <v>836</v>
      </c>
      <c r="G104" s="18" t="s">
        <v>835</v>
      </c>
      <c r="H104" s="3" t="s">
        <v>837</v>
      </c>
      <c r="I104" s="3" t="s">
        <v>838</v>
      </c>
      <c r="J104" s="3" t="s">
        <v>839</v>
      </c>
      <c r="K104" s="3" t="s">
        <v>840</v>
      </c>
      <c r="L104" s="3" t="s">
        <v>106</v>
      </c>
      <c r="M104" s="22">
        <v>27106</v>
      </c>
    </row>
    <row r="105" spans="1:14">
      <c r="B105" s="3"/>
      <c r="E105" s="128"/>
      <c r="F105" s="8"/>
      <c r="G105" s="82"/>
      <c r="H105" s="8"/>
      <c r="M105" s="3"/>
      <c r="N105" s="57"/>
    </row>
    <row r="106" spans="1:14">
      <c r="A106" s="2" t="s">
        <v>1836</v>
      </c>
      <c r="C106" s="37">
        <v>330</v>
      </c>
      <c r="D106" s="37">
        <v>1000</v>
      </c>
      <c r="E106" s="3" t="s">
        <v>359</v>
      </c>
      <c r="F106" s="213" t="s">
        <v>1835</v>
      </c>
      <c r="I106" s="3" t="s">
        <v>360</v>
      </c>
      <c r="J106" s="3" t="s">
        <v>361</v>
      </c>
      <c r="K106" s="3" t="s">
        <v>362</v>
      </c>
      <c r="L106" s="3" t="s">
        <v>106</v>
      </c>
      <c r="M106" s="22">
        <v>28772</v>
      </c>
      <c r="N106" s="57" t="s">
        <v>2162</v>
      </c>
    </row>
    <row r="108" spans="1:14">
      <c r="A108" s="2" t="s">
        <v>1988</v>
      </c>
      <c r="C108" s="37">
        <v>300</v>
      </c>
      <c r="D108" s="37">
        <v>350</v>
      </c>
      <c r="E108" s="3" t="s">
        <v>1979</v>
      </c>
      <c r="F108" s="3" t="s">
        <v>1980</v>
      </c>
      <c r="G108" s="18" t="s">
        <v>1981</v>
      </c>
      <c r="H108" s="3" t="s">
        <v>1982</v>
      </c>
      <c r="I108" s="3" t="s">
        <v>1983</v>
      </c>
      <c r="J108" s="3" t="s">
        <v>1984</v>
      </c>
      <c r="K108" s="3" t="s">
        <v>221</v>
      </c>
      <c r="L108" s="3" t="s">
        <v>106</v>
      </c>
      <c r="M108" s="22">
        <v>28789</v>
      </c>
    </row>
    <row r="110" spans="1:14">
      <c r="A110" s="111" t="s">
        <v>1546</v>
      </c>
      <c r="C110" s="37">
        <v>300</v>
      </c>
      <c r="D110" s="37">
        <v>350</v>
      </c>
      <c r="E110" s="3" t="s">
        <v>894</v>
      </c>
      <c r="F110" s="3" t="s">
        <v>1889</v>
      </c>
      <c r="N110" s="57" t="s">
        <v>2162</v>
      </c>
    </row>
    <row r="111" spans="1:14">
      <c r="B111" s="3"/>
      <c r="E111" s="128"/>
      <c r="F111" s="8"/>
      <c r="G111" s="82"/>
      <c r="H111" s="8"/>
      <c r="M111" s="3"/>
      <c r="N111" s="57"/>
    </row>
    <row r="112" spans="1:14">
      <c r="A112" s="2" t="s">
        <v>136</v>
      </c>
      <c r="C112" s="37">
        <v>300</v>
      </c>
      <c r="D112" s="37">
        <v>350</v>
      </c>
      <c r="E112" s="3" t="s">
        <v>191</v>
      </c>
      <c r="F112" s="3" t="s">
        <v>192</v>
      </c>
      <c r="G112" s="18" t="s">
        <v>193</v>
      </c>
      <c r="H112" s="3" t="s">
        <v>218</v>
      </c>
      <c r="K112" s="3" t="s">
        <v>1767</v>
      </c>
      <c r="L112" s="3" t="s">
        <v>106</v>
      </c>
      <c r="N112" s="57" t="s">
        <v>702</v>
      </c>
    </row>
    <row r="114" spans="1:14">
      <c r="A114" s="111" t="s">
        <v>2398</v>
      </c>
      <c r="C114" s="37">
        <v>300</v>
      </c>
      <c r="D114" s="37">
        <v>350</v>
      </c>
      <c r="E114" s="3" t="s">
        <v>1718</v>
      </c>
      <c r="F114" s="140" t="s">
        <v>786</v>
      </c>
      <c r="G114" s="82" t="s">
        <v>785</v>
      </c>
      <c r="H114" s="8" t="s">
        <v>803</v>
      </c>
      <c r="I114" s="8" t="s">
        <v>804</v>
      </c>
      <c r="J114" s="8"/>
      <c r="K114" s="8" t="s">
        <v>807</v>
      </c>
      <c r="L114" s="8" t="s">
        <v>106</v>
      </c>
      <c r="N114" s="57" t="s">
        <v>702</v>
      </c>
    </row>
    <row r="116" spans="1:14">
      <c r="A116" s="2" t="s">
        <v>1731</v>
      </c>
      <c r="C116" s="37">
        <v>300</v>
      </c>
      <c r="D116" s="37">
        <v>350</v>
      </c>
      <c r="E116" s="3" t="s">
        <v>2029</v>
      </c>
      <c r="F116" s="3" t="s">
        <v>1522</v>
      </c>
      <c r="G116" s="18" t="s">
        <v>1523</v>
      </c>
      <c r="H116" s="3" t="s">
        <v>230</v>
      </c>
      <c r="N116" s="57" t="s">
        <v>702</v>
      </c>
    </row>
    <row r="117" spans="1:14">
      <c r="C117" s="37"/>
      <c r="D117" s="37"/>
      <c r="F117" s="3" t="s">
        <v>231</v>
      </c>
      <c r="G117" s="18"/>
      <c r="N117" s="57"/>
    </row>
    <row r="118" spans="1:14">
      <c r="C118" s="37"/>
      <c r="D118" s="37"/>
      <c r="G118" s="18"/>
      <c r="N118" s="57"/>
    </row>
    <row r="119" spans="1:14">
      <c r="A119" s="2" t="s">
        <v>145</v>
      </c>
      <c r="B119" s="35"/>
      <c r="C119" s="37">
        <v>300</v>
      </c>
      <c r="D119" s="37">
        <v>350</v>
      </c>
      <c r="E119" s="3" t="s">
        <v>185</v>
      </c>
      <c r="F119" s="3" t="s">
        <v>186</v>
      </c>
      <c r="G119" s="18" t="s">
        <v>1873</v>
      </c>
      <c r="H119" s="3" t="s">
        <v>394</v>
      </c>
      <c r="I119" s="3" t="s">
        <v>395</v>
      </c>
      <c r="J119" s="3" t="s">
        <v>391</v>
      </c>
      <c r="K119" s="3" t="s">
        <v>392</v>
      </c>
      <c r="L119" s="3" t="s">
        <v>106</v>
      </c>
      <c r="M119" s="22" t="s">
        <v>393</v>
      </c>
      <c r="N119" s="57" t="s">
        <v>2162</v>
      </c>
    </row>
    <row r="120" spans="1:14">
      <c r="C120" s="37"/>
      <c r="D120" s="37"/>
      <c r="G120" s="18"/>
      <c r="N120" s="57"/>
    </row>
    <row r="121" spans="1:14">
      <c r="A121" s="111" t="s">
        <v>1546</v>
      </c>
      <c r="C121" s="37">
        <v>300</v>
      </c>
      <c r="D121" s="37">
        <v>350</v>
      </c>
      <c r="E121" s="3" t="s">
        <v>1985</v>
      </c>
      <c r="F121" s="3" t="s">
        <v>1986</v>
      </c>
      <c r="G121" s="18" t="s">
        <v>1987</v>
      </c>
      <c r="I121" s="3" t="s">
        <v>1990</v>
      </c>
      <c r="J121" s="3" t="s">
        <v>1989</v>
      </c>
      <c r="K121" s="3" t="s">
        <v>1510</v>
      </c>
      <c r="L121" s="3" t="s">
        <v>106</v>
      </c>
      <c r="M121" s="22">
        <v>28906</v>
      </c>
      <c r="N121" s="57" t="s">
        <v>702</v>
      </c>
    </row>
    <row r="122" spans="1:14">
      <c r="A122" s="111" t="s">
        <v>1546</v>
      </c>
      <c r="C122" s="37">
        <v>300</v>
      </c>
      <c r="D122" s="37">
        <v>350</v>
      </c>
      <c r="F122" s="3" t="s">
        <v>1281</v>
      </c>
      <c r="G122" s="18" t="s">
        <v>1287</v>
      </c>
      <c r="K122" s="3" t="s">
        <v>1510</v>
      </c>
      <c r="L122" s="3" t="s">
        <v>106</v>
      </c>
      <c r="M122" s="22">
        <v>28906</v>
      </c>
      <c r="N122" s="57" t="s">
        <v>702</v>
      </c>
    </row>
    <row r="123" spans="1:14">
      <c r="C123" s="37"/>
      <c r="D123" s="37"/>
      <c r="G123" s="18"/>
    </row>
    <row r="124" spans="1:14" s="2" customFormat="1" ht="18.75">
      <c r="A124" s="192" t="s">
        <v>124</v>
      </c>
      <c r="B124" s="27"/>
      <c r="C124" s="27"/>
      <c r="L124" s="19" t="s">
        <v>12</v>
      </c>
      <c r="M124" s="71"/>
    </row>
    <row r="125" spans="1:14" s="2" customFormat="1" ht="18.75">
      <c r="A125" s="192"/>
      <c r="B125" s="27"/>
      <c r="C125" s="27"/>
      <c r="L125" s="19"/>
      <c r="M125" s="71"/>
    </row>
    <row r="126" spans="1:14">
      <c r="A126" s="6"/>
      <c r="B126" s="28"/>
      <c r="C126" s="44">
        <f>(B128+C128)/2+'Fund Raiser Items'!C261</f>
        <v>10075</v>
      </c>
      <c r="D126" s="34" t="s">
        <v>547</v>
      </c>
      <c r="L126" s="22"/>
      <c r="M126" s="72"/>
    </row>
    <row r="127" spans="1:14" s="2" customFormat="1">
      <c r="A127" s="19" t="s">
        <v>125</v>
      </c>
      <c r="B127" s="27" t="s">
        <v>530</v>
      </c>
      <c r="C127" s="27" t="s">
        <v>485</v>
      </c>
      <c r="D127" s="11" t="s">
        <v>5</v>
      </c>
      <c r="E127" s="11" t="s">
        <v>4</v>
      </c>
      <c r="F127" s="11" t="s">
        <v>0</v>
      </c>
      <c r="G127" s="11" t="s">
        <v>1</v>
      </c>
      <c r="H127" s="11" t="s">
        <v>3</v>
      </c>
      <c r="I127" s="11" t="s">
        <v>2</v>
      </c>
      <c r="J127" s="11" t="s">
        <v>8</v>
      </c>
      <c r="K127" s="11" t="s">
        <v>6</v>
      </c>
      <c r="L127" s="23" t="s">
        <v>7</v>
      </c>
      <c r="M127" s="71"/>
    </row>
    <row r="128" spans="1:14" s="2" customFormat="1">
      <c r="A128" s="19"/>
      <c r="B128" s="110">
        <f>SUM(B129:B156)</f>
        <v>2550</v>
      </c>
      <c r="C128" s="110">
        <f>SUM(C129:C156)</f>
        <v>7600</v>
      </c>
      <c r="D128" s="11"/>
      <c r="E128" s="11"/>
      <c r="F128" s="11"/>
      <c r="G128" s="11"/>
      <c r="H128" s="11"/>
      <c r="I128" s="11"/>
      <c r="J128" s="11"/>
      <c r="K128" s="11"/>
      <c r="L128" s="23"/>
      <c r="M128" s="71"/>
    </row>
    <row r="129" spans="1:14" s="2" customFormat="1">
      <c r="B129" s="110"/>
      <c r="C129" s="110"/>
      <c r="D129" s="11"/>
      <c r="E129" s="11"/>
      <c r="F129" s="11"/>
      <c r="G129" s="11"/>
      <c r="H129" s="11"/>
      <c r="I129" s="11"/>
      <c r="J129" s="11"/>
      <c r="K129" s="11"/>
      <c r="L129" s="23"/>
      <c r="M129" s="71"/>
    </row>
    <row r="130" spans="1:14" s="2" customFormat="1">
      <c r="A130" s="19" t="s">
        <v>1884</v>
      </c>
      <c r="B130" s="110"/>
      <c r="C130" s="110">
        <v>2500</v>
      </c>
      <c r="D130" s="11"/>
      <c r="E130" s="8" t="s">
        <v>289</v>
      </c>
      <c r="F130" s="82" t="s">
        <v>262</v>
      </c>
      <c r="G130" s="8" t="s">
        <v>555</v>
      </c>
      <c r="H130" s="8"/>
      <c r="I130" s="49" t="s">
        <v>1852</v>
      </c>
      <c r="J130" s="8" t="s">
        <v>237</v>
      </c>
      <c r="K130" s="8" t="s">
        <v>106</v>
      </c>
      <c r="L130" s="22"/>
      <c r="M130" s="71"/>
      <c r="N130" s="3" t="s">
        <v>1521</v>
      </c>
    </row>
    <row r="131" spans="1:14" s="2" customFormat="1">
      <c r="A131" s="156" t="s">
        <v>1918</v>
      </c>
      <c r="B131" s="110"/>
      <c r="C131" s="110"/>
      <c r="D131" s="11"/>
      <c r="E131" s="11"/>
      <c r="F131" s="11"/>
      <c r="G131" s="11"/>
      <c r="H131" s="11"/>
      <c r="I131" s="11"/>
      <c r="J131" s="11"/>
      <c r="K131" s="11"/>
      <c r="L131" s="23"/>
      <c r="M131" s="71"/>
    </row>
    <row r="132" spans="1:14" s="2" customFormat="1">
      <c r="A132" s="19"/>
      <c r="B132" s="110"/>
      <c r="C132" s="110"/>
      <c r="D132" s="11"/>
      <c r="E132" s="11"/>
      <c r="F132" s="11"/>
      <c r="G132" s="11"/>
      <c r="H132" s="11"/>
      <c r="I132" s="11"/>
      <c r="J132" s="11"/>
      <c r="K132" s="11"/>
      <c r="L132" s="23"/>
      <c r="M132" s="71"/>
    </row>
    <row r="133" spans="1:14" s="2" customFormat="1">
      <c r="A133" s="19"/>
      <c r="B133" s="110"/>
      <c r="C133" s="110"/>
      <c r="D133" s="11"/>
      <c r="E133" s="11"/>
      <c r="F133" s="11"/>
      <c r="G133" s="11"/>
      <c r="H133" s="11"/>
      <c r="I133" s="11"/>
      <c r="J133" s="11"/>
      <c r="K133" s="11"/>
      <c r="L133" s="23"/>
      <c r="M133" s="71"/>
    </row>
    <row r="134" spans="1:14" s="2" customFormat="1">
      <c r="A134" s="19"/>
      <c r="B134" s="110"/>
      <c r="C134" s="110"/>
      <c r="D134" s="11"/>
      <c r="E134" s="11"/>
      <c r="F134" s="11"/>
      <c r="G134" s="11"/>
      <c r="H134" s="11"/>
      <c r="I134" s="11"/>
      <c r="J134" s="11"/>
      <c r="K134" s="11"/>
      <c r="L134" s="23"/>
      <c r="M134" s="71"/>
    </row>
    <row r="135" spans="1:14" s="2" customFormat="1">
      <c r="A135" s="19" t="s">
        <v>2214</v>
      </c>
      <c r="B135" s="27"/>
      <c r="C135" s="27"/>
      <c r="D135" s="11"/>
      <c r="E135" s="11"/>
      <c r="F135" s="11"/>
      <c r="G135" s="11"/>
      <c r="H135" s="11"/>
      <c r="I135" s="11"/>
      <c r="J135" s="11"/>
      <c r="K135" s="11"/>
      <c r="L135" s="23"/>
      <c r="M135" s="71"/>
    </row>
    <row r="136" spans="1:14" s="2" customFormat="1">
      <c r="A136" s="19"/>
      <c r="B136" s="27"/>
      <c r="C136" s="27"/>
      <c r="D136" s="11"/>
      <c r="E136" s="11"/>
      <c r="F136" s="11"/>
      <c r="G136" s="11"/>
      <c r="H136" s="11"/>
      <c r="I136" s="11"/>
      <c r="J136" s="11"/>
      <c r="K136" s="11"/>
      <c r="L136" s="23"/>
      <c r="M136" s="71"/>
    </row>
    <row r="137" spans="1:14">
      <c r="A137" s="164" t="s">
        <v>1545</v>
      </c>
      <c r="B137" s="165">
        <v>1200</v>
      </c>
      <c r="C137" s="166">
        <v>2500</v>
      </c>
      <c r="D137" s="150" t="s">
        <v>1780</v>
      </c>
      <c r="E137" s="4" t="s">
        <v>202</v>
      </c>
      <c r="F137" s="80" t="s">
        <v>1779</v>
      </c>
      <c r="G137" s="4" t="s">
        <v>443</v>
      </c>
      <c r="H137" s="4"/>
      <c r="I137" s="4" t="s">
        <v>1782</v>
      </c>
      <c r="J137" s="4" t="s">
        <v>245</v>
      </c>
      <c r="K137" s="4" t="s">
        <v>106</v>
      </c>
      <c r="L137" s="26">
        <v>28025</v>
      </c>
      <c r="M137" s="72" t="s">
        <v>1933</v>
      </c>
      <c r="N137" s="3" t="s">
        <v>1521</v>
      </c>
    </row>
    <row r="138" spans="1:14">
      <c r="A138" s="177" t="s">
        <v>1783</v>
      </c>
      <c r="B138" s="168"/>
      <c r="C138" s="169"/>
      <c r="D138" s="3"/>
      <c r="F138" s="80" t="s">
        <v>1781</v>
      </c>
      <c r="G138" s="4"/>
      <c r="H138" s="4"/>
      <c r="I138" s="4"/>
      <c r="J138" s="4"/>
      <c r="K138" s="4"/>
      <c r="L138" s="26"/>
      <c r="M138" s="72"/>
    </row>
    <row r="139" spans="1:14">
      <c r="A139" s="167"/>
      <c r="B139" s="168"/>
      <c r="C139" s="169"/>
      <c r="D139" s="3"/>
      <c r="E139" s="4" t="s">
        <v>634</v>
      </c>
      <c r="F139" s="4"/>
      <c r="G139" s="4"/>
      <c r="H139" s="4"/>
      <c r="I139" s="4"/>
      <c r="J139" s="4"/>
      <c r="K139" s="4"/>
      <c r="L139" s="26"/>
      <c r="M139" s="72"/>
    </row>
    <row r="140" spans="1:14">
      <c r="A140" s="167" t="s">
        <v>1636</v>
      </c>
      <c r="B140" s="170">
        <v>350</v>
      </c>
      <c r="C140" s="171"/>
      <c r="D140" s="65" t="s">
        <v>1906</v>
      </c>
      <c r="E140" s="8" t="s">
        <v>206</v>
      </c>
      <c r="F140" s="113" t="s">
        <v>540</v>
      </c>
      <c r="G140" s="8" t="s">
        <v>442</v>
      </c>
      <c r="H140" s="8"/>
      <c r="I140" s="8" t="s">
        <v>1634</v>
      </c>
      <c r="J140" s="8" t="s">
        <v>1635</v>
      </c>
      <c r="K140" s="8" t="s">
        <v>106</v>
      </c>
      <c r="L140" s="25">
        <v>28761</v>
      </c>
      <c r="M140" s="72" t="s">
        <v>2162</v>
      </c>
      <c r="N140" s="3" t="s">
        <v>1521</v>
      </c>
    </row>
    <row r="141" spans="1:14">
      <c r="A141" s="172"/>
      <c r="B141" s="168"/>
      <c r="C141" s="169"/>
      <c r="D141" s="65" t="s">
        <v>1724</v>
      </c>
      <c r="E141" s="4" t="s">
        <v>1849</v>
      </c>
      <c r="F141" s="80" t="s">
        <v>539</v>
      </c>
      <c r="G141" s="4"/>
      <c r="H141" s="4"/>
      <c r="I141" s="4"/>
      <c r="J141" s="4"/>
      <c r="K141" s="4"/>
      <c r="L141" s="26"/>
      <c r="M141" s="72"/>
      <c r="N141" s="3" t="s">
        <v>1521</v>
      </c>
    </row>
    <row r="142" spans="1:14">
      <c r="A142" s="172"/>
      <c r="B142" s="168"/>
      <c r="C142" s="169"/>
      <c r="D142" s="65"/>
      <c r="E142" s="4" t="s">
        <v>2034</v>
      </c>
      <c r="F142" s="80"/>
      <c r="G142" s="4"/>
      <c r="H142" s="4"/>
      <c r="I142" s="4"/>
      <c r="J142" s="4"/>
      <c r="K142" s="4"/>
      <c r="L142" s="26"/>
      <c r="M142" s="72"/>
    </row>
    <row r="143" spans="1:14">
      <c r="A143" s="176" t="s">
        <v>2035</v>
      </c>
      <c r="B143" s="168"/>
      <c r="C143" s="169"/>
      <c r="D143" s="65"/>
      <c r="E143" s="4"/>
      <c r="F143" s="80"/>
      <c r="G143" s="4"/>
      <c r="H143" s="4"/>
      <c r="I143" s="4"/>
      <c r="J143" s="4"/>
      <c r="K143" s="4"/>
      <c r="L143" s="26"/>
      <c r="M143" s="72"/>
    </row>
    <row r="144" spans="1:14">
      <c r="A144" s="167" t="s">
        <v>2036</v>
      </c>
      <c r="B144" s="170">
        <v>100</v>
      </c>
      <c r="C144" s="169"/>
      <c r="D144" s="65" t="s">
        <v>2037</v>
      </c>
      <c r="E144" s="4" t="s">
        <v>2137</v>
      </c>
      <c r="F144" s="80" t="s">
        <v>2038</v>
      </c>
      <c r="G144" s="4"/>
      <c r="H144" s="4"/>
      <c r="I144" s="4" t="s">
        <v>2039</v>
      </c>
      <c r="J144" s="4" t="s">
        <v>245</v>
      </c>
      <c r="K144" s="4" t="s">
        <v>106</v>
      </c>
      <c r="L144" s="26">
        <v>28025</v>
      </c>
      <c r="M144" s="72" t="s">
        <v>2161</v>
      </c>
    </row>
    <row r="145" spans="1:14">
      <c r="A145" s="173"/>
      <c r="B145" s="174"/>
      <c r="C145" s="175"/>
      <c r="D145" s="4"/>
      <c r="E145" s="4"/>
      <c r="F145" s="4"/>
      <c r="G145" s="4"/>
      <c r="H145" s="4"/>
      <c r="I145" s="4"/>
      <c r="J145" s="4"/>
      <c r="K145" s="4"/>
      <c r="L145" s="26"/>
      <c r="M145" s="72"/>
    </row>
    <row r="146" spans="1:14">
      <c r="A146" s="22"/>
      <c r="B146" s="28"/>
      <c r="C146" s="28"/>
      <c r="D146" s="4"/>
      <c r="E146" s="4"/>
      <c r="F146" s="4"/>
      <c r="G146" s="4"/>
      <c r="H146" s="4"/>
      <c r="I146" s="4"/>
      <c r="J146" s="4"/>
      <c r="K146" s="4"/>
      <c r="L146" s="26"/>
      <c r="M146" s="72"/>
    </row>
    <row r="147" spans="1:14">
      <c r="A147" s="22"/>
      <c r="B147" s="28"/>
      <c r="C147" s="28"/>
      <c r="D147" s="4"/>
      <c r="E147" s="4"/>
      <c r="F147" s="4"/>
      <c r="G147" s="4"/>
      <c r="H147" s="4"/>
      <c r="I147" s="4"/>
      <c r="J147" s="4"/>
      <c r="K147" s="4"/>
      <c r="L147" s="26"/>
      <c r="M147" s="72"/>
    </row>
    <row r="148" spans="1:14">
      <c r="A148" s="22"/>
      <c r="B148" s="28"/>
      <c r="C148" s="28"/>
      <c r="D148" s="4"/>
      <c r="E148" s="4"/>
      <c r="F148" s="4"/>
      <c r="G148" s="4"/>
      <c r="H148" s="4"/>
      <c r="I148" s="4"/>
      <c r="J148" s="4"/>
      <c r="K148" s="4"/>
      <c r="L148" s="26"/>
      <c r="M148" s="72"/>
    </row>
    <row r="149" spans="1:14">
      <c r="A149" s="19" t="s">
        <v>2205</v>
      </c>
      <c r="B149" s="28"/>
      <c r="C149" s="28"/>
      <c r="D149" s="4"/>
      <c r="E149" s="4"/>
      <c r="F149" s="4"/>
      <c r="G149" s="4"/>
      <c r="H149" s="4"/>
      <c r="I149" s="4"/>
      <c r="J149" s="4"/>
      <c r="K149" s="4"/>
      <c r="L149" s="26"/>
      <c r="M149" s="72"/>
    </row>
    <row r="150" spans="1:14">
      <c r="A150" s="22"/>
      <c r="B150" s="28"/>
      <c r="C150" s="28"/>
      <c r="D150" s="4"/>
      <c r="E150" s="4"/>
      <c r="F150" s="4"/>
      <c r="G150" s="4"/>
      <c r="H150" s="4"/>
      <c r="I150" s="4"/>
      <c r="J150" s="4"/>
      <c r="K150" s="4"/>
      <c r="L150" s="26"/>
      <c r="M150" s="72"/>
    </row>
    <row r="151" spans="1:14">
      <c r="A151" s="19" t="s">
        <v>211</v>
      </c>
      <c r="B151" s="45">
        <v>500</v>
      </c>
      <c r="C151" s="45">
        <v>1800</v>
      </c>
      <c r="D151" s="4" t="s">
        <v>1809</v>
      </c>
      <c r="E151" s="4" t="s">
        <v>212</v>
      </c>
      <c r="F151" s="4"/>
      <c r="G151" s="4"/>
      <c r="H151" s="4"/>
      <c r="I151" s="4"/>
      <c r="J151" s="4"/>
      <c r="K151" s="4"/>
      <c r="L151" s="26"/>
      <c r="M151" s="72" t="s">
        <v>702</v>
      </c>
    </row>
    <row r="152" spans="1:14">
      <c r="A152" s="22" t="s">
        <v>2178</v>
      </c>
      <c r="B152" s="45"/>
      <c r="C152" s="45"/>
      <c r="D152" s="4"/>
      <c r="E152" s="4" t="s">
        <v>2004</v>
      </c>
      <c r="F152" s="4"/>
      <c r="G152" s="4"/>
      <c r="H152" s="4"/>
      <c r="I152" s="4"/>
      <c r="J152" s="4"/>
      <c r="K152" s="4"/>
      <c r="L152" s="26"/>
      <c r="M152" s="57"/>
      <c r="N152" s="3" t="s">
        <v>1521</v>
      </c>
    </row>
    <row r="153" spans="1:14">
      <c r="A153" s="19"/>
      <c r="B153" s="28"/>
      <c r="C153" s="28"/>
      <c r="D153" s="4"/>
      <c r="E153" s="4" t="s">
        <v>1932</v>
      </c>
      <c r="F153" s="4"/>
      <c r="G153" s="4"/>
      <c r="H153" s="4"/>
      <c r="I153" s="4"/>
      <c r="J153" s="4"/>
      <c r="K153" s="4"/>
      <c r="L153" s="26"/>
      <c r="M153" s="72"/>
    </row>
    <row r="154" spans="1:14">
      <c r="A154" s="22"/>
      <c r="B154" s="28"/>
      <c r="C154" s="28"/>
      <c r="D154" s="4"/>
      <c r="E154" s="4"/>
      <c r="F154" s="4"/>
      <c r="G154" s="4"/>
      <c r="H154" s="4"/>
      <c r="I154" s="4"/>
      <c r="J154" s="4"/>
      <c r="K154" s="4"/>
      <c r="L154" s="26"/>
      <c r="M154" s="72"/>
    </row>
    <row r="155" spans="1:14">
      <c r="A155" s="19" t="s">
        <v>1729</v>
      </c>
      <c r="B155" s="45">
        <v>400</v>
      </c>
      <c r="C155" s="45">
        <v>800</v>
      </c>
      <c r="D155" s="65" t="s">
        <v>1728</v>
      </c>
      <c r="E155" s="4"/>
      <c r="F155" s="4"/>
      <c r="G155" s="4"/>
      <c r="H155" s="4"/>
      <c r="I155" s="4"/>
      <c r="J155" s="4"/>
      <c r="K155" s="4"/>
      <c r="L155" s="26"/>
      <c r="M155" s="72" t="s">
        <v>702</v>
      </c>
    </row>
    <row r="156" spans="1:14">
      <c r="A156" s="22" t="s">
        <v>2178</v>
      </c>
      <c r="B156" s="28"/>
      <c r="C156" s="28"/>
      <c r="D156" s="4"/>
      <c r="E156" s="4"/>
      <c r="F156" s="4"/>
      <c r="G156" s="4"/>
      <c r="H156" s="4"/>
      <c r="I156" s="4"/>
      <c r="J156" s="4"/>
      <c r="K156" s="4"/>
      <c r="L156" s="26"/>
      <c r="M156" s="72"/>
    </row>
    <row r="157" spans="1:14">
      <c r="A157" s="22"/>
      <c r="B157" s="28"/>
      <c r="C157" s="28"/>
      <c r="D157" s="4"/>
      <c r="E157" s="4"/>
      <c r="F157" s="4"/>
      <c r="G157" s="4"/>
      <c r="H157" s="4"/>
      <c r="I157" s="4"/>
      <c r="J157" s="4"/>
      <c r="K157" s="4"/>
      <c r="L157" s="26"/>
      <c r="M157" s="72"/>
    </row>
    <row r="158" spans="1:14">
      <c r="A158" s="19" t="s">
        <v>499</v>
      </c>
      <c r="B158" s="45">
        <v>700</v>
      </c>
      <c r="C158" s="45">
        <v>900</v>
      </c>
      <c r="D158" s="3" t="s">
        <v>228</v>
      </c>
      <c r="E158" s="3" t="s">
        <v>231</v>
      </c>
      <c r="F158" s="18" t="s">
        <v>229</v>
      </c>
      <c r="G158" s="3" t="s">
        <v>230</v>
      </c>
      <c r="L158" s="22"/>
      <c r="M158" s="72" t="s">
        <v>702</v>
      </c>
      <c r="N158" s="3" t="s">
        <v>1521</v>
      </c>
    </row>
    <row r="159" spans="1:14">
      <c r="A159" s="19"/>
      <c r="B159" s="28"/>
      <c r="C159" s="28"/>
      <c r="D159" s="143" t="s">
        <v>1911</v>
      </c>
      <c r="E159" s="4"/>
      <c r="F159" s="4"/>
      <c r="G159" s="4"/>
      <c r="H159" s="4"/>
      <c r="I159" s="4"/>
      <c r="J159" s="4"/>
      <c r="K159" s="4"/>
      <c r="L159" s="26"/>
      <c r="M159" s="72"/>
    </row>
    <row r="160" spans="1:14">
      <c r="A160" s="19"/>
      <c r="B160" s="28"/>
      <c r="C160" s="28"/>
      <c r="D160" s="149"/>
      <c r="E160" s="4"/>
      <c r="F160" s="4"/>
      <c r="G160" s="4"/>
      <c r="H160" s="4"/>
      <c r="I160" s="4"/>
      <c r="J160" s="4"/>
      <c r="K160" s="4"/>
      <c r="L160" s="26"/>
      <c r="M160" s="72"/>
    </row>
    <row r="161" spans="1:14">
      <c r="A161" s="19" t="s">
        <v>1977</v>
      </c>
      <c r="B161" s="45">
        <v>350</v>
      </c>
      <c r="C161" s="45">
        <v>400</v>
      </c>
      <c r="D161" s="4" t="s">
        <v>1910</v>
      </c>
      <c r="E161" s="8" t="s">
        <v>1624</v>
      </c>
      <c r="F161" s="82" t="s">
        <v>1637</v>
      </c>
      <c r="G161" s="8" t="s">
        <v>1625</v>
      </c>
      <c r="H161" s="8"/>
      <c r="I161" s="8" t="s">
        <v>1626</v>
      </c>
      <c r="J161" s="8" t="s">
        <v>1627</v>
      </c>
      <c r="K161" s="8" t="s">
        <v>1628</v>
      </c>
      <c r="L161" s="25">
        <v>20015</v>
      </c>
      <c r="M161" s="72" t="s">
        <v>2162</v>
      </c>
      <c r="N161" s="3" t="s">
        <v>1521</v>
      </c>
    </row>
    <row r="162" spans="1:14">
      <c r="A162" s="22"/>
      <c r="B162" s="28"/>
      <c r="C162" s="28"/>
      <c r="D162" s="4"/>
      <c r="E162" s="4"/>
      <c r="F162" s="4"/>
      <c r="G162" s="4"/>
      <c r="H162" s="4"/>
      <c r="I162" s="4"/>
      <c r="J162" s="4"/>
      <c r="K162" s="4"/>
      <c r="L162" s="26"/>
      <c r="M162" s="72"/>
    </row>
    <row r="163" spans="1:14">
      <c r="A163" s="2" t="s">
        <v>1976</v>
      </c>
      <c r="B163" s="45">
        <v>350</v>
      </c>
      <c r="C163" s="45">
        <v>400</v>
      </c>
      <c r="D163" s="3" t="s">
        <v>1979</v>
      </c>
      <c r="E163" s="3" t="s">
        <v>1980</v>
      </c>
      <c r="F163" s="18" t="s">
        <v>1981</v>
      </c>
      <c r="G163" s="3" t="s">
        <v>1982</v>
      </c>
      <c r="H163" s="3" t="s">
        <v>1983</v>
      </c>
      <c r="I163" s="3" t="s">
        <v>1984</v>
      </c>
      <c r="J163" s="3" t="s">
        <v>221</v>
      </c>
      <c r="K163" s="3" t="s">
        <v>106</v>
      </c>
      <c r="L163" s="22">
        <v>28789</v>
      </c>
      <c r="M163" s="72" t="s">
        <v>2162</v>
      </c>
      <c r="N163" s="3" t="s">
        <v>1521</v>
      </c>
    </row>
    <row r="164" spans="1:14">
      <c r="B164" s="28"/>
      <c r="C164" s="28"/>
      <c r="D164" s="3"/>
      <c r="L164" s="22"/>
      <c r="M164" s="72"/>
    </row>
    <row r="165" spans="1:14">
      <c r="A165" s="19" t="s">
        <v>1978</v>
      </c>
      <c r="B165" s="45">
        <v>350</v>
      </c>
      <c r="C165" s="45">
        <v>400</v>
      </c>
      <c r="D165" s="4"/>
      <c r="E165" s="8" t="s">
        <v>95</v>
      </c>
      <c r="F165" s="82" t="s">
        <v>546</v>
      </c>
      <c r="G165" s="8" t="s">
        <v>1610</v>
      </c>
      <c r="H165" s="8"/>
      <c r="I165" s="8"/>
      <c r="J165" s="8" t="s">
        <v>301</v>
      </c>
      <c r="K165" s="8" t="s">
        <v>276</v>
      </c>
      <c r="L165" s="26"/>
      <c r="M165" s="72" t="s">
        <v>2163</v>
      </c>
      <c r="N165" s="3" t="s">
        <v>1521</v>
      </c>
    </row>
    <row r="166" spans="1:14">
      <c r="B166" s="28"/>
      <c r="C166" s="28"/>
      <c r="D166" s="3"/>
      <c r="L166" s="22"/>
      <c r="M166" s="72"/>
    </row>
    <row r="167" spans="1:14" ht="14.25">
      <c r="A167" s="19" t="s">
        <v>1964</v>
      </c>
      <c r="B167" s="45">
        <v>190</v>
      </c>
      <c r="C167" s="45">
        <v>250</v>
      </c>
      <c r="D167" s="31" t="s">
        <v>1329</v>
      </c>
      <c r="E167" s="31" t="s">
        <v>1328</v>
      </c>
      <c r="F167" s="80" t="s">
        <v>1330</v>
      </c>
      <c r="G167" s="4"/>
      <c r="H167" s="4" t="s">
        <v>1508</v>
      </c>
      <c r="I167" s="31" t="s">
        <v>1509</v>
      </c>
      <c r="J167" s="4" t="s">
        <v>411</v>
      </c>
      <c r="K167" s="4" t="s">
        <v>106</v>
      </c>
      <c r="L167" s="26">
        <v>28734</v>
      </c>
      <c r="M167" s="72" t="s">
        <v>2162</v>
      </c>
    </row>
    <row r="168" spans="1:14">
      <c r="A168" s="19"/>
      <c r="B168" s="28"/>
      <c r="C168" s="28"/>
      <c r="D168" s="4"/>
      <c r="E168" s="4"/>
      <c r="F168" s="4"/>
      <c r="G168" s="4"/>
      <c r="H168" s="4"/>
      <c r="I168" s="4"/>
      <c r="J168" s="4"/>
      <c r="K168" s="4"/>
      <c r="L168" s="26"/>
      <c r="M168" s="72"/>
    </row>
    <row r="169" spans="1:14">
      <c r="A169" s="132" t="s">
        <v>2119</v>
      </c>
      <c r="B169" s="45">
        <v>150</v>
      </c>
      <c r="C169" s="45">
        <v>200</v>
      </c>
      <c r="D169" s="219" t="s">
        <v>1965</v>
      </c>
      <c r="E169" s="4" t="s">
        <v>1740</v>
      </c>
      <c r="F169" s="4"/>
      <c r="G169" s="4" t="s">
        <v>1741</v>
      </c>
      <c r="H169" s="4"/>
      <c r="I169" s="4"/>
      <c r="J169" s="4"/>
      <c r="K169" s="4" t="s">
        <v>236</v>
      </c>
      <c r="L169" s="26"/>
      <c r="M169" s="72" t="s">
        <v>2162</v>
      </c>
      <c r="N169" s="3" t="s">
        <v>1521</v>
      </c>
    </row>
    <row r="170" spans="1:14">
      <c r="A170" s="19"/>
      <c r="B170" s="28"/>
      <c r="C170" s="28"/>
      <c r="D170" s="112"/>
      <c r="E170" s="4"/>
      <c r="F170" s="4"/>
      <c r="G170" s="4"/>
      <c r="H170" s="4"/>
      <c r="I170" s="4"/>
      <c r="J170" s="4"/>
      <c r="K170" s="4"/>
      <c r="L170" s="26"/>
      <c r="M170" s="57"/>
    </row>
    <row r="171" spans="1:14">
      <c r="A171" s="19" t="s">
        <v>1913</v>
      </c>
      <c r="B171" s="45">
        <v>150</v>
      </c>
      <c r="C171" s="45">
        <v>200</v>
      </c>
      <c r="D171" s="112" t="s">
        <v>1912</v>
      </c>
      <c r="E171" s="4" t="s">
        <v>209</v>
      </c>
      <c r="F171" s="80" t="s">
        <v>444</v>
      </c>
      <c r="H171" s="4" t="s">
        <v>445</v>
      </c>
      <c r="I171" s="4" t="s">
        <v>446</v>
      </c>
      <c r="J171" s="4" t="s">
        <v>447</v>
      </c>
      <c r="K171" s="4" t="s">
        <v>276</v>
      </c>
      <c r="L171" s="26">
        <v>30525</v>
      </c>
      <c r="M171" s="72" t="s">
        <v>2163</v>
      </c>
      <c r="N171" s="3" t="s">
        <v>1521</v>
      </c>
    </row>
    <row r="172" spans="1:14">
      <c r="A172" s="22"/>
      <c r="B172" s="45"/>
      <c r="C172" s="45"/>
      <c r="D172" s="112"/>
      <c r="E172" s="4"/>
      <c r="F172" s="80"/>
      <c r="H172" s="4"/>
      <c r="I172" s="4"/>
      <c r="J172" s="4"/>
      <c r="K172" s="4"/>
      <c r="L172" s="26"/>
      <c r="M172" s="72"/>
    </row>
    <row r="173" spans="1:14">
      <c r="A173" s="22" t="s">
        <v>1966</v>
      </c>
      <c r="B173" s="45">
        <v>200</v>
      </c>
      <c r="C173" s="45">
        <v>400</v>
      </c>
      <c r="D173" s="220" t="s">
        <v>1967</v>
      </c>
      <c r="E173" s="4"/>
      <c r="F173" s="80"/>
      <c r="H173" s="4"/>
      <c r="I173" s="4"/>
      <c r="J173" s="4"/>
      <c r="K173" s="4"/>
      <c r="L173" s="26"/>
      <c r="M173" s="72"/>
    </row>
    <row r="174" spans="1:14">
      <c r="A174" s="22"/>
      <c r="B174" s="45"/>
      <c r="C174" s="45"/>
      <c r="D174" s="112"/>
      <c r="E174" s="4"/>
      <c r="F174" s="80"/>
      <c r="H174" s="4"/>
      <c r="I174" s="4"/>
      <c r="J174" s="4"/>
      <c r="K174" s="4"/>
      <c r="L174" s="26"/>
      <c r="M174" s="72"/>
    </row>
    <row r="175" spans="1:14">
      <c r="A175" s="19" t="s">
        <v>1727</v>
      </c>
      <c r="B175" s="64">
        <v>200</v>
      </c>
      <c r="C175" s="45">
        <v>300</v>
      </c>
      <c r="D175" s="65" t="s">
        <v>1743</v>
      </c>
      <c r="E175" s="4" t="s">
        <v>212</v>
      </c>
      <c r="F175" s="4"/>
      <c r="G175" s="4"/>
      <c r="H175" s="4"/>
      <c r="J175" s="4"/>
      <c r="K175" s="4"/>
      <c r="L175" s="26"/>
      <c r="M175" s="72" t="s">
        <v>702</v>
      </c>
      <c r="N175" s="3" t="s">
        <v>1521</v>
      </c>
    </row>
    <row r="176" spans="1:14">
      <c r="A176" s="19"/>
      <c r="B176" s="64"/>
      <c r="C176" s="45"/>
      <c r="D176" s="65"/>
      <c r="E176" s="4"/>
      <c r="F176" s="4"/>
      <c r="G176" s="4"/>
      <c r="H176" s="4"/>
      <c r="J176" s="4"/>
      <c r="K176" s="4"/>
      <c r="L176" s="26"/>
      <c r="M176" s="72"/>
    </row>
    <row r="177" spans="1:14" s="47" customFormat="1" outlineLevel="1">
      <c r="A177" s="56" t="s">
        <v>649</v>
      </c>
      <c r="B177" s="64">
        <v>200</v>
      </c>
      <c r="D177" s="65" t="s">
        <v>650</v>
      </c>
      <c r="E177" s="65" t="s">
        <v>651</v>
      </c>
      <c r="F177" s="112" t="s">
        <v>1914</v>
      </c>
      <c r="G177" s="65" t="s">
        <v>655</v>
      </c>
      <c r="H177" s="65" t="s">
        <v>652</v>
      </c>
      <c r="I177" s="65" t="s">
        <v>653</v>
      </c>
      <c r="J177" s="65" t="s">
        <v>654</v>
      </c>
      <c r="K177" s="65" t="s">
        <v>236</v>
      </c>
      <c r="L177" s="69">
        <v>24251</v>
      </c>
      <c r="M177" s="57" t="s">
        <v>702</v>
      </c>
      <c r="N177" s="3" t="s">
        <v>1521</v>
      </c>
    </row>
    <row r="178" spans="1:14" s="47" customFormat="1" outlineLevel="1">
      <c r="A178" s="56"/>
      <c r="B178" s="64"/>
      <c r="D178" s="65"/>
      <c r="E178" s="65"/>
      <c r="F178" s="112"/>
      <c r="G178" s="65"/>
      <c r="H178" s="65"/>
      <c r="I178" s="65"/>
      <c r="J178" s="65"/>
      <c r="K178" s="65"/>
      <c r="L178" s="69"/>
      <c r="M178" s="57"/>
      <c r="N178" s="3"/>
    </row>
    <row r="179" spans="1:14" s="47" customFormat="1">
      <c r="A179" s="56"/>
      <c r="B179" s="64"/>
      <c r="D179" s="65"/>
      <c r="E179" s="65"/>
      <c r="F179" s="112"/>
      <c r="G179" s="65"/>
      <c r="H179" s="65"/>
      <c r="I179" s="65"/>
      <c r="J179" s="65"/>
      <c r="K179" s="65"/>
      <c r="L179" s="69"/>
      <c r="M179" s="57"/>
      <c r="N179" s="3"/>
    </row>
    <row r="180" spans="1:14">
      <c r="A180" s="19" t="s">
        <v>2206</v>
      </c>
      <c r="B180" s="28"/>
      <c r="C180" s="28"/>
      <c r="D180" s="4"/>
      <c r="E180" s="4"/>
      <c r="F180" s="4"/>
      <c r="G180" s="4"/>
      <c r="H180" s="4"/>
      <c r="I180" s="4"/>
      <c r="J180" s="4"/>
      <c r="K180" s="4"/>
      <c r="L180" s="26"/>
      <c r="M180" s="72"/>
    </row>
    <row r="181" spans="1:14">
      <c r="A181" s="19"/>
      <c r="B181" s="28"/>
      <c r="C181" s="28"/>
      <c r="D181" s="4"/>
      <c r="E181" s="4"/>
      <c r="F181" s="4"/>
      <c r="G181" s="4"/>
      <c r="H181" s="4"/>
      <c r="I181" s="4"/>
      <c r="J181" s="4"/>
      <c r="K181" s="4"/>
      <c r="L181" s="26"/>
      <c r="M181" s="72"/>
    </row>
    <row r="182" spans="1:14">
      <c r="A182" s="19" t="s">
        <v>2179</v>
      </c>
      <c r="B182" s="45">
        <v>200</v>
      </c>
      <c r="C182" s="45">
        <v>250</v>
      </c>
      <c r="D182" s="112" t="s">
        <v>1992</v>
      </c>
      <c r="E182" s="14" t="s">
        <v>25</v>
      </c>
      <c r="F182" s="18" t="s">
        <v>226</v>
      </c>
      <c r="H182" s="3" t="s">
        <v>28</v>
      </c>
      <c r="I182" s="59" t="s">
        <v>648</v>
      </c>
      <c r="J182" s="59" t="s">
        <v>238</v>
      </c>
      <c r="K182" s="59" t="s">
        <v>106</v>
      </c>
      <c r="L182" s="70">
        <v>28768</v>
      </c>
      <c r="M182" s="72" t="s">
        <v>2163</v>
      </c>
      <c r="N182" s="3" t="s">
        <v>1521</v>
      </c>
    </row>
    <row r="183" spans="1:14">
      <c r="A183" s="19"/>
      <c r="B183" s="28"/>
      <c r="C183" s="28"/>
      <c r="D183" s="4"/>
      <c r="E183" s="4"/>
      <c r="F183" s="4"/>
      <c r="G183" s="4"/>
      <c r="H183" s="4"/>
      <c r="I183" s="4"/>
      <c r="J183" s="4"/>
      <c r="K183" s="4"/>
      <c r="L183" s="26"/>
      <c r="M183" s="72"/>
    </row>
    <row r="184" spans="1:14">
      <c r="A184" s="132" t="s">
        <v>1790</v>
      </c>
      <c r="B184" s="45">
        <v>75</v>
      </c>
      <c r="C184" s="45">
        <v>100</v>
      </c>
      <c r="D184" s="112" t="s">
        <v>1992</v>
      </c>
      <c r="E184" s="4" t="s">
        <v>1717</v>
      </c>
      <c r="F184" s="4"/>
      <c r="G184" s="4" t="s">
        <v>1520</v>
      </c>
      <c r="H184" s="4"/>
      <c r="I184" s="4"/>
      <c r="J184" s="4"/>
      <c r="K184" s="4"/>
      <c r="L184" s="26"/>
      <c r="M184" s="72" t="s">
        <v>2163</v>
      </c>
      <c r="N184" s="3" t="s">
        <v>1521</v>
      </c>
    </row>
    <row r="185" spans="1:14">
      <c r="A185" s="19"/>
      <c r="B185" s="45"/>
      <c r="C185" s="45"/>
      <c r="D185" s="112"/>
      <c r="E185" s="4"/>
      <c r="F185" s="4"/>
      <c r="G185" s="4"/>
      <c r="H185" s="4"/>
      <c r="I185" s="4"/>
      <c r="J185" s="4"/>
      <c r="K185" s="4"/>
      <c r="L185" s="26"/>
      <c r="M185" s="72"/>
    </row>
    <row r="186" spans="1:14">
      <c r="A186" s="132" t="s">
        <v>1793</v>
      </c>
      <c r="B186" s="45">
        <v>75</v>
      </c>
      <c r="C186" s="45">
        <v>100</v>
      </c>
      <c r="D186" s="3" t="s">
        <v>1792</v>
      </c>
      <c r="E186" s="3" t="s">
        <v>1795</v>
      </c>
      <c r="F186" s="18" t="s">
        <v>1797</v>
      </c>
      <c r="G186" s="3" t="s">
        <v>1863</v>
      </c>
      <c r="H186" s="3" t="s">
        <v>1799</v>
      </c>
      <c r="I186" s="3" t="s">
        <v>1861</v>
      </c>
      <c r="J186" s="3" t="s">
        <v>1862</v>
      </c>
      <c r="K186" s="3" t="s">
        <v>254</v>
      </c>
      <c r="L186" s="22">
        <v>32570</v>
      </c>
      <c r="M186" s="72" t="s">
        <v>1933</v>
      </c>
      <c r="N186" s="3" t="s">
        <v>1521</v>
      </c>
    </row>
    <row r="187" spans="1:14">
      <c r="A187" s="132"/>
      <c r="B187" s="28"/>
      <c r="C187" s="28"/>
      <c r="D187" s="151" t="s">
        <v>1991</v>
      </c>
      <c r="F187" s="18" t="s">
        <v>1798</v>
      </c>
      <c r="I187" s="3" t="s">
        <v>1796</v>
      </c>
      <c r="J187" s="3" t="s">
        <v>392</v>
      </c>
      <c r="K187" s="3" t="s">
        <v>106</v>
      </c>
      <c r="L187" s="22">
        <v>28684</v>
      </c>
      <c r="M187" s="3"/>
    </row>
    <row r="188" spans="1:14">
      <c r="A188" s="132"/>
      <c r="B188" s="28"/>
      <c r="C188" s="28"/>
      <c r="D188" s="151"/>
      <c r="F188" s="18"/>
      <c r="L188" s="22"/>
      <c r="M188" s="3"/>
    </row>
    <row r="189" spans="1:14">
      <c r="A189" s="132" t="s">
        <v>1791</v>
      </c>
      <c r="B189" s="45">
        <v>50</v>
      </c>
      <c r="C189" s="45">
        <v>75</v>
      </c>
      <c r="D189" s="112" t="s">
        <v>1992</v>
      </c>
      <c r="E189" s="4" t="s">
        <v>478</v>
      </c>
      <c r="F189" s="18" t="s">
        <v>784</v>
      </c>
      <c r="G189" s="4" t="s">
        <v>479</v>
      </c>
      <c r="H189" s="4" t="s">
        <v>480</v>
      </c>
      <c r="I189" s="4"/>
      <c r="J189" s="4" t="s">
        <v>278</v>
      </c>
      <c r="K189" s="4" t="s">
        <v>106</v>
      </c>
      <c r="L189" s="26">
        <v>28645</v>
      </c>
      <c r="M189" s="72" t="s">
        <v>1933</v>
      </c>
      <c r="N189" s="3" t="s">
        <v>1521</v>
      </c>
    </row>
    <row r="190" spans="1:14">
      <c r="A190" s="22"/>
      <c r="B190" s="45"/>
      <c r="C190" s="45"/>
      <c r="D190" s="112"/>
      <c r="E190" s="4"/>
      <c r="F190" s="18"/>
      <c r="G190" s="4"/>
      <c r="H190" s="4"/>
      <c r="I190" s="4"/>
      <c r="J190" s="4"/>
      <c r="K190" s="4"/>
      <c r="L190" s="26"/>
      <c r="M190" s="72"/>
    </row>
    <row r="191" spans="1:14">
      <c r="A191" s="132" t="s">
        <v>1791</v>
      </c>
      <c r="B191" s="45">
        <v>50</v>
      </c>
      <c r="C191" s="45">
        <v>75</v>
      </c>
      <c r="D191" s="112"/>
      <c r="E191" s="4" t="s">
        <v>440</v>
      </c>
      <c r="F191" s="112"/>
      <c r="G191" s="4" t="s">
        <v>213</v>
      </c>
      <c r="H191" s="4"/>
      <c r="I191" s="4"/>
      <c r="J191" s="4" t="s">
        <v>158</v>
      </c>
      <c r="K191" s="4" t="s">
        <v>106</v>
      </c>
      <c r="L191" s="26"/>
      <c r="M191" s="71" t="s">
        <v>1933</v>
      </c>
      <c r="N191" s="3" t="s">
        <v>1521</v>
      </c>
    </row>
    <row r="192" spans="1:14">
      <c r="A192" s="22"/>
      <c r="B192" s="45"/>
      <c r="C192" s="45"/>
      <c r="D192" s="112"/>
      <c r="E192" s="4"/>
      <c r="F192" s="18"/>
      <c r="G192" s="4"/>
      <c r="H192" s="4"/>
      <c r="I192" s="4"/>
      <c r="J192" s="4"/>
      <c r="K192" s="4"/>
      <c r="L192" s="26"/>
      <c r="M192" s="72"/>
    </row>
    <row r="193" spans="1:14">
      <c r="A193" s="132" t="s">
        <v>1791</v>
      </c>
      <c r="B193" s="45">
        <v>50</v>
      </c>
      <c r="C193" s="45">
        <v>75</v>
      </c>
      <c r="D193" s="4"/>
      <c r="E193" s="4" t="s">
        <v>97</v>
      </c>
      <c r="F193" s="80" t="s">
        <v>263</v>
      </c>
      <c r="G193" s="4" t="s">
        <v>441</v>
      </c>
      <c r="H193" s="4"/>
      <c r="I193" s="4"/>
      <c r="J193" s="4" t="s">
        <v>237</v>
      </c>
      <c r="K193" s="4" t="s">
        <v>106</v>
      </c>
      <c r="L193" s="26"/>
      <c r="M193" s="71" t="s">
        <v>1933</v>
      </c>
      <c r="N193" s="3" t="s">
        <v>1521</v>
      </c>
    </row>
    <row r="194" spans="1:14">
      <c r="A194" s="22"/>
      <c r="B194" s="28"/>
      <c r="C194" s="28"/>
      <c r="D194" s="4"/>
      <c r="M194" s="3"/>
    </row>
    <row r="195" spans="1:14">
      <c r="A195" s="132" t="s">
        <v>2386</v>
      </c>
      <c r="B195" s="45">
        <v>50</v>
      </c>
      <c r="C195" s="45">
        <v>75</v>
      </c>
      <c r="D195" s="4" t="s">
        <v>451</v>
      </c>
      <c r="E195" s="4" t="s">
        <v>452</v>
      </c>
      <c r="F195" s="112" t="s">
        <v>2389</v>
      </c>
      <c r="G195" s="4" t="s">
        <v>453</v>
      </c>
      <c r="H195" s="143" t="s">
        <v>1872</v>
      </c>
      <c r="I195" s="4" t="s">
        <v>455</v>
      </c>
      <c r="J195" s="4" t="s">
        <v>456</v>
      </c>
      <c r="K195" s="4" t="s">
        <v>106</v>
      </c>
      <c r="L195" s="26">
        <v>28731</v>
      </c>
      <c r="M195" s="72" t="s">
        <v>1933</v>
      </c>
      <c r="N195" s="3" t="s">
        <v>1521</v>
      </c>
    </row>
    <row r="196" spans="1:14">
      <c r="A196" s="2" t="s">
        <v>2387</v>
      </c>
      <c r="B196" s="3"/>
      <c r="C196" s="3"/>
      <c r="D196" s="35" t="s">
        <v>2388</v>
      </c>
      <c r="H196" s="4"/>
      <c r="I196" s="4"/>
      <c r="J196" s="4"/>
      <c r="K196" s="4"/>
      <c r="L196" s="26"/>
      <c r="M196" s="72"/>
    </row>
    <row r="197" spans="1:14">
      <c r="B197" s="3"/>
      <c r="C197" s="3"/>
      <c r="D197" s="35"/>
      <c r="H197" s="4"/>
      <c r="I197" s="4"/>
      <c r="J197" s="4"/>
      <c r="K197" s="4"/>
      <c r="L197" s="26"/>
      <c r="M197" s="72"/>
    </row>
    <row r="198" spans="1:14">
      <c r="A198" s="132" t="s">
        <v>1791</v>
      </c>
      <c r="B198" s="45">
        <v>50</v>
      </c>
      <c r="C198" s="45">
        <v>75</v>
      </c>
      <c r="D198" s="4" t="s">
        <v>1865</v>
      </c>
      <c r="E198" s="4" t="s">
        <v>1864</v>
      </c>
      <c r="F198" s="65" t="s">
        <v>1906</v>
      </c>
      <c r="G198" s="4" t="s">
        <v>1866</v>
      </c>
      <c r="K198" s="3" t="s">
        <v>106</v>
      </c>
      <c r="M198" s="71" t="s">
        <v>1933</v>
      </c>
      <c r="N198" s="3" t="s">
        <v>1521</v>
      </c>
    </row>
    <row r="199" spans="1:14">
      <c r="B199" s="28"/>
      <c r="C199" s="28"/>
      <c r="D199" s="3"/>
      <c r="L199" s="22"/>
      <c r="M199" s="72"/>
    </row>
    <row r="200" spans="1:14">
      <c r="A200" s="132" t="s">
        <v>2390</v>
      </c>
      <c r="B200" s="45">
        <v>35</v>
      </c>
      <c r="C200" s="45">
        <v>50</v>
      </c>
      <c r="D200" s="3" t="s">
        <v>1794</v>
      </c>
      <c r="E200" s="3" t="s">
        <v>1789</v>
      </c>
      <c r="F200" s="18" t="s">
        <v>1800</v>
      </c>
      <c r="G200" s="3" t="s">
        <v>1801</v>
      </c>
      <c r="H200" s="3" t="s">
        <v>1802</v>
      </c>
      <c r="M200" s="72" t="s">
        <v>1933</v>
      </c>
      <c r="N200" s="3" t="s">
        <v>1521</v>
      </c>
    </row>
    <row r="201" spans="1:14">
      <c r="A201" s="34"/>
      <c r="B201" s="28"/>
      <c r="C201" s="28"/>
      <c r="D201" s="35" t="s">
        <v>2150</v>
      </c>
      <c r="M201" s="3"/>
    </row>
    <row r="202" spans="1:14">
      <c r="A202" s="132" t="s">
        <v>1975</v>
      </c>
      <c r="B202" s="45">
        <v>35</v>
      </c>
      <c r="C202" s="28">
        <v>50</v>
      </c>
      <c r="D202" s="3" t="s">
        <v>1985</v>
      </c>
      <c r="E202" s="3" t="s">
        <v>1986</v>
      </c>
      <c r="F202" s="18" t="s">
        <v>1987</v>
      </c>
      <c r="H202" s="3" t="s">
        <v>1990</v>
      </c>
      <c r="I202" s="3" t="s">
        <v>1989</v>
      </c>
      <c r="J202" s="3" t="s">
        <v>1510</v>
      </c>
      <c r="K202" s="3" t="s">
        <v>106</v>
      </c>
      <c r="L202" s="22">
        <v>28906</v>
      </c>
      <c r="M202" s="71" t="s">
        <v>1933</v>
      </c>
      <c r="N202" s="3" t="s">
        <v>1521</v>
      </c>
    </row>
    <row r="203" spans="1:14">
      <c r="A203" s="132"/>
      <c r="B203" s="28"/>
      <c r="C203" s="28"/>
      <c r="D203" s="3"/>
      <c r="E203" s="3" t="s">
        <v>1281</v>
      </c>
      <c r="F203" s="18" t="s">
        <v>1287</v>
      </c>
      <c r="J203" s="3" t="s">
        <v>1510</v>
      </c>
      <c r="K203" s="3" t="s">
        <v>106</v>
      </c>
      <c r="L203" s="22">
        <v>28906</v>
      </c>
      <c r="M203" s="57"/>
      <c r="N203" s="3" t="s">
        <v>1521</v>
      </c>
    </row>
    <row r="204" spans="1:14">
      <c r="C204" s="37"/>
      <c r="D204" s="37"/>
      <c r="G204" s="18"/>
    </row>
    <row r="205" spans="1:14" outlineLevel="1">
      <c r="A205" s="33" t="s">
        <v>1791</v>
      </c>
      <c r="B205" s="45">
        <v>50</v>
      </c>
      <c r="C205" s="28"/>
      <c r="D205" s="112" t="s">
        <v>1730</v>
      </c>
      <c r="E205" s="4" t="s">
        <v>1858</v>
      </c>
      <c r="F205" s="80" t="s">
        <v>1859</v>
      </c>
      <c r="G205" s="4" t="s">
        <v>1860</v>
      </c>
      <c r="K205" s="3" t="s">
        <v>173</v>
      </c>
      <c r="M205" s="3"/>
      <c r="N205" s="3" t="s">
        <v>1521</v>
      </c>
    </row>
    <row r="206" spans="1:14" outlineLevel="1">
      <c r="A206" s="22"/>
      <c r="B206" s="28"/>
      <c r="C206" s="28"/>
      <c r="D206" s="4"/>
      <c r="M206" s="3"/>
    </row>
    <row r="207" spans="1:14" outlineLevel="1">
      <c r="A207" s="33" t="s">
        <v>1791</v>
      </c>
      <c r="B207" s="45">
        <v>50</v>
      </c>
      <c r="C207" s="28"/>
      <c r="D207" s="112" t="s">
        <v>2058</v>
      </c>
      <c r="E207" s="4" t="s">
        <v>207</v>
      </c>
      <c r="F207" s="112" t="s">
        <v>1915</v>
      </c>
      <c r="G207" s="4"/>
      <c r="H207" s="4"/>
      <c r="I207" s="4"/>
      <c r="J207" s="4"/>
      <c r="K207" s="4"/>
      <c r="L207" s="26"/>
      <c r="M207" s="72"/>
      <c r="N207" s="3" t="s">
        <v>1521</v>
      </c>
    </row>
    <row r="208" spans="1:14" outlineLevel="1">
      <c r="A208" s="33"/>
      <c r="B208" s="45"/>
      <c r="C208" s="28"/>
      <c r="D208" s="4"/>
      <c r="E208" s="4"/>
      <c r="F208" s="112"/>
      <c r="G208" s="4"/>
      <c r="H208" s="4"/>
      <c r="I208" s="4"/>
      <c r="J208" s="4"/>
      <c r="K208" s="4"/>
      <c r="L208" s="26"/>
      <c r="M208" s="72"/>
    </row>
    <row r="209" spans="1:14" outlineLevel="1">
      <c r="A209" s="33" t="s">
        <v>1791</v>
      </c>
      <c r="B209" s="45">
        <v>50</v>
      </c>
      <c r="C209" s="28"/>
      <c r="D209" s="112" t="s">
        <v>2058</v>
      </c>
      <c r="E209" s="4" t="s">
        <v>208</v>
      </c>
      <c r="F209" s="112" t="s">
        <v>1747</v>
      </c>
      <c r="G209" s="4"/>
      <c r="H209" s="4"/>
      <c r="I209" s="4"/>
      <c r="J209" s="4"/>
      <c r="K209" s="4"/>
      <c r="L209" s="26"/>
      <c r="M209" s="72"/>
      <c r="N209" s="3" t="s">
        <v>1521</v>
      </c>
    </row>
    <row r="210" spans="1:14" outlineLevel="1">
      <c r="A210" s="22"/>
      <c r="B210" s="28"/>
      <c r="C210" s="28"/>
      <c r="D210" s="4"/>
      <c r="E210" s="4"/>
      <c r="F210" s="4"/>
      <c r="G210" s="4"/>
      <c r="H210" s="4"/>
      <c r="I210" s="4"/>
      <c r="J210" s="4"/>
      <c r="K210" s="4"/>
      <c r="L210" s="26"/>
      <c r="M210" s="72"/>
    </row>
    <row r="211" spans="1:14">
      <c r="A211" s="152" t="s">
        <v>1974</v>
      </c>
      <c r="B211" s="45">
        <v>350</v>
      </c>
      <c r="C211" s="45">
        <v>450</v>
      </c>
      <c r="D211" s="4"/>
      <c r="E211" s="4" t="s">
        <v>1919</v>
      </c>
      <c r="F211" s="112" t="s">
        <v>1747</v>
      </c>
      <c r="G211" s="4"/>
      <c r="H211" s="4"/>
      <c r="I211" s="4"/>
      <c r="J211" s="4" t="s">
        <v>1934</v>
      </c>
      <c r="K211" s="4" t="s">
        <v>825</v>
      </c>
      <c r="L211" s="26"/>
      <c r="M211" s="72" t="s">
        <v>2162</v>
      </c>
      <c r="N211" s="3" t="s">
        <v>1521</v>
      </c>
    </row>
    <row r="212" spans="1:14">
      <c r="A212" s="22" t="s">
        <v>1971</v>
      </c>
      <c r="B212" s="28"/>
      <c r="C212" s="28"/>
      <c r="D212" s="4"/>
      <c r="E212" s="4"/>
      <c r="F212" s="4"/>
      <c r="G212" s="4"/>
      <c r="H212" s="4"/>
      <c r="I212" s="4"/>
      <c r="J212" s="4"/>
      <c r="K212" s="4"/>
      <c r="L212" s="26"/>
      <c r="M212" s="72"/>
    </row>
    <row r="213" spans="1:14">
      <c r="A213" s="22"/>
      <c r="B213" s="28"/>
      <c r="C213" s="28"/>
      <c r="D213" s="4"/>
      <c r="E213" s="4"/>
      <c r="F213" s="4"/>
      <c r="G213" s="4"/>
      <c r="H213" s="4"/>
      <c r="I213" s="4"/>
      <c r="J213" s="4"/>
      <c r="K213" s="4"/>
      <c r="L213" s="26"/>
      <c r="M213" s="72"/>
    </row>
    <row r="214" spans="1:14">
      <c r="A214" s="19" t="s">
        <v>1920</v>
      </c>
      <c r="B214" s="45">
        <v>450</v>
      </c>
      <c r="C214" s="45">
        <v>500</v>
      </c>
      <c r="D214" s="4"/>
      <c r="E214" s="4" t="s">
        <v>1919</v>
      </c>
      <c r="F214" s="112" t="s">
        <v>1747</v>
      </c>
      <c r="G214" s="4"/>
      <c r="H214" s="4"/>
      <c r="I214" s="4"/>
      <c r="J214" s="4" t="s">
        <v>1934</v>
      </c>
      <c r="K214" s="4" t="s">
        <v>825</v>
      </c>
      <c r="L214" s="26"/>
      <c r="M214" s="72" t="s">
        <v>2162</v>
      </c>
      <c r="N214" s="3" t="s">
        <v>1521</v>
      </c>
    </row>
    <row r="215" spans="1:14" ht="15">
      <c r="A215" s="152" t="s">
        <v>2006</v>
      </c>
      <c r="B215" s="28"/>
      <c r="C215" s="28"/>
      <c r="D215" s="3"/>
      <c r="K215"/>
      <c r="L215" s="22"/>
      <c r="M215" s="72"/>
    </row>
    <row r="216" spans="1:14" ht="15">
      <c r="A216" s="152" t="s">
        <v>2005</v>
      </c>
      <c r="B216" s="28"/>
      <c r="C216" s="28"/>
      <c r="D216" s="3"/>
      <c r="K216"/>
      <c r="L216" s="22"/>
      <c r="M216" s="72"/>
    </row>
    <row r="217" spans="1:14" ht="15">
      <c r="A217" s="152" t="s">
        <v>2007</v>
      </c>
      <c r="B217" s="28"/>
      <c r="C217" s="28"/>
      <c r="D217" s="3"/>
      <c r="K217"/>
      <c r="L217" s="22"/>
      <c r="M217" s="72"/>
    </row>
    <row r="218" spans="1:14" ht="15">
      <c r="A218" s="152" t="s">
        <v>1972</v>
      </c>
      <c r="B218" s="28"/>
      <c r="C218" s="28"/>
      <c r="D218" s="3"/>
      <c r="K218"/>
      <c r="L218" s="22"/>
      <c r="M218" s="72"/>
    </row>
    <row r="219" spans="1:14" ht="15">
      <c r="A219" s="152" t="s">
        <v>2009</v>
      </c>
      <c r="B219" s="28"/>
      <c r="C219" s="28"/>
      <c r="D219" s="3"/>
      <c r="K219"/>
      <c r="L219" s="22"/>
      <c r="M219" s="72"/>
    </row>
    <row r="220" spans="1:14" ht="15">
      <c r="A220" s="152" t="s">
        <v>2008</v>
      </c>
      <c r="B220" s="28"/>
      <c r="C220" s="28"/>
      <c r="D220" s="3"/>
      <c r="I220" s="112" t="s">
        <v>1973</v>
      </c>
      <c r="K220"/>
      <c r="L220" s="22"/>
      <c r="M220" s="72"/>
    </row>
    <row r="221" spans="1:14" ht="15">
      <c r="A221" s="152" t="s">
        <v>1905</v>
      </c>
      <c r="B221" s="28"/>
      <c r="C221" s="28"/>
      <c r="D221" s="3"/>
      <c r="K221"/>
      <c r="L221" s="22"/>
      <c r="M221" s="72"/>
    </row>
    <row r="222" spans="1:14">
      <c r="B222" s="28"/>
      <c r="C222" s="28"/>
      <c r="D222" s="3"/>
      <c r="L222" s="22"/>
      <c r="M222" s="72"/>
    </row>
    <row r="223" spans="1:14">
      <c r="A223" s="19" t="s">
        <v>1867</v>
      </c>
      <c r="B223" s="28"/>
      <c r="C223" s="28"/>
      <c r="D223" s="4"/>
      <c r="E223" s="4"/>
      <c r="F223" s="4"/>
      <c r="G223" s="4"/>
      <c r="H223" s="4"/>
      <c r="J223" s="4"/>
      <c r="K223" s="4"/>
      <c r="L223" s="26"/>
      <c r="M223" s="72"/>
    </row>
    <row r="224" spans="1:14">
      <c r="A224" s="19"/>
      <c r="B224" s="28"/>
      <c r="C224" s="28"/>
      <c r="D224" s="4"/>
      <c r="E224" s="4"/>
      <c r="F224" s="4"/>
      <c r="G224" s="4"/>
      <c r="H224" s="4"/>
      <c r="J224" s="4"/>
      <c r="K224" s="4"/>
      <c r="L224" s="26"/>
      <c r="M224" s="72"/>
    </row>
    <row r="225" spans="1:14" collapsed="1">
      <c r="A225" s="19" t="s">
        <v>1542</v>
      </c>
      <c r="B225" s="64">
        <f>80*4+125*4</f>
        <v>820</v>
      </c>
      <c r="C225" s="45">
        <v>900</v>
      </c>
      <c r="D225" s="4" t="s">
        <v>2165</v>
      </c>
      <c r="E225" s="4" t="s">
        <v>931</v>
      </c>
      <c r="F225" s="18" t="s">
        <v>933</v>
      </c>
      <c r="G225" s="4" t="s">
        <v>1871</v>
      </c>
      <c r="H225" s="4"/>
      <c r="J225" s="4" t="s">
        <v>277</v>
      </c>
      <c r="K225" s="4" t="s">
        <v>106</v>
      </c>
      <c r="L225" s="26"/>
      <c r="M225" s="72" t="s">
        <v>1933</v>
      </c>
      <c r="N225" s="3" t="s">
        <v>1521</v>
      </c>
    </row>
    <row r="226" spans="1:14">
      <c r="A226" s="19" t="s">
        <v>2164</v>
      </c>
      <c r="B226" s="28"/>
      <c r="C226" s="28"/>
      <c r="D226" s="3"/>
      <c r="F226" s="112"/>
      <c r="L226" s="22"/>
      <c r="M226" s="57"/>
    </row>
    <row r="227" spans="1:14">
      <c r="A227" s="19"/>
      <c r="B227" s="28"/>
      <c r="C227" s="28"/>
      <c r="D227" s="4"/>
      <c r="E227" s="4"/>
      <c r="F227" s="4"/>
      <c r="G227" s="4"/>
      <c r="H227" s="4"/>
      <c r="J227" s="4"/>
      <c r="K227" s="4"/>
      <c r="L227" s="26"/>
      <c r="M227" s="72"/>
    </row>
    <row r="228" spans="1:14">
      <c r="A228" s="109" t="s">
        <v>1540</v>
      </c>
      <c r="B228" s="45">
        <v>450</v>
      </c>
      <c r="C228" s="45">
        <v>600</v>
      </c>
      <c r="D228" s="31" t="s">
        <v>1538</v>
      </c>
      <c r="E228" s="4"/>
      <c r="G228" s="4"/>
      <c r="H228" s="4"/>
      <c r="J228" s="4"/>
      <c r="K228" s="4"/>
      <c r="L228" s="26"/>
      <c r="M228" s="72" t="s">
        <v>2162</v>
      </c>
    </row>
    <row r="229" spans="1:14">
      <c r="A229" s="109" t="s">
        <v>1539</v>
      </c>
      <c r="B229" s="45"/>
      <c r="C229" s="28"/>
      <c r="D229" s="4"/>
      <c r="E229" s="4"/>
      <c r="G229" s="4"/>
      <c r="H229" s="4"/>
      <c r="J229" s="4"/>
      <c r="K229" s="4"/>
      <c r="L229" s="26"/>
      <c r="M229" s="72"/>
    </row>
    <row r="230" spans="1:14" ht="15">
      <c r="A230" s="109" t="s">
        <v>1541</v>
      </c>
      <c r="B230" s="45"/>
      <c r="C230" s="28"/>
      <c r="D230" s="4"/>
      <c r="E230" s="4"/>
      <c r="F230" s="106"/>
      <c r="G230" s="4"/>
      <c r="H230" s="4"/>
      <c r="J230" s="4"/>
      <c r="K230" s="4"/>
      <c r="L230" s="26"/>
      <c r="M230" s="72"/>
    </row>
    <row r="231" spans="1:14">
      <c r="B231" s="28"/>
      <c r="C231" s="28"/>
      <c r="D231" s="3"/>
      <c r="L231" s="22"/>
      <c r="M231" s="72"/>
    </row>
    <row r="232" spans="1:14">
      <c r="A232" s="19" t="s">
        <v>2200</v>
      </c>
      <c r="B232" s="64">
        <f>200+20+80+60</f>
        <v>360</v>
      </c>
      <c r="C232" s="45">
        <v>400</v>
      </c>
      <c r="D232" s="4" t="s">
        <v>1847</v>
      </c>
      <c r="E232" s="4"/>
      <c r="F232" s="4"/>
      <c r="G232" s="4"/>
      <c r="H232" s="4"/>
      <c r="J232" s="4"/>
      <c r="K232" s="4"/>
      <c r="L232" s="26"/>
      <c r="M232" s="72" t="s">
        <v>2162</v>
      </c>
    </row>
    <row r="233" spans="1:14">
      <c r="A233" s="19" t="s">
        <v>2201</v>
      </c>
      <c r="B233" s="28"/>
      <c r="C233" s="28"/>
      <c r="D233" s="4"/>
      <c r="E233" s="4"/>
      <c r="F233" s="4"/>
      <c r="G233" s="4"/>
      <c r="H233" s="4"/>
      <c r="J233" s="4"/>
      <c r="K233" s="4"/>
      <c r="L233" s="26"/>
      <c r="M233" s="72"/>
    </row>
    <row r="234" spans="1:14">
      <c r="A234" s="19" t="s">
        <v>2202</v>
      </c>
      <c r="B234" s="28"/>
      <c r="C234" s="28"/>
      <c r="D234" s="4"/>
      <c r="E234" s="4"/>
      <c r="F234" s="4"/>
      <c r="G234" s="4"/>
      <c r="H234" s="4"/>
      <c r="J234" s="4"/>
      <c r="K234" s="4"/>
      <c r="L234" s="26"/>
      <c r="M234" s="72"/>
    </row>
    <row r="235" spans="1:14">
      <c r="A235" s="19" t="s">
        <v>2203</v>
      </c>
      <c r="B235" s="28"/>
      <c r="C235" s="28"/>
      <c r="D235" s="4" t="s">
        <v>2204</v>
      </c>
      <c r="E235" s="4"/>
      <c r="F235" s="4"/>
      <c r="G235" s="4"/>
      <c r="H235" s="4"/>
      <c r="J235" s="4"/>
      <c r="K235" s="4"/>
      <c r="L235" s="26"/>
      <c r="M235" s="72"/>
    </row>
    <row r="236" spans="1:14">
      <c r="A236" s="19"/>
      <c r="B236" s="28"/>
      <c r="C236" s="28"/>
      <c r="D236" s="4"/>
      <c r="E236" s="4"/>
      <c r="F236" s="4"/>
      <c r="G236" s="4"/>
      <c r="H236" s="4"/>
      <c r="J236" s="4"/>
      <c r="K236" s="4"/>
      <c r="L236" s="26"/>
      <c r="M236" s="72"/>
    </row>
    <row r="237" spans="1:14">
      <c r="A237" s="109" t="s">
        <v>1993</v>
      </c>
      <c r="B237" s="45">
        <v>225</v>
      </c>
      <c r="C237" s="45">
        <v>300</v>
      </c>
      <c r="D237" s="31" t="s">
        <v>1725</v>
      </c>
      <c r="E237" s="14" t="s">
        <v>1726</v>
      </c>
      <c r="F237" s="18" t="s">
        <v>992</v>
      </c>
      <c r="G237" s="3" t="s">
        <v>1994</v>
      </c>
      <c r="I237" s="3" t="s">
        <v>1995</v>
      </c>
      <c r="J237" s="3" t="s">
        <v>378</v>
      </c>
      <c r="K237" s="3" t="s">
        <v>106</v>
      </c>
      <c r="L237" s="22">
        <v>28713</v>
      </c>
      <c r="M237" s="72" t="s">
        <v>2162</v>
      </c>
    </row>
    <row r="238" spans="1:14">
      <c r="B238" s="28"/>
      <c r="C238" s="28"/>
      <c r="D238" s="3"/>
      <c r="F238" s="18" t="s">
        <v>1996</v>
      </c>
      <c r="L238" s="22"/>
      <c r="M238" s="72"/>
    </row>
    <row r="239" spans="1:14">
      <c r="A239" s="2" t="s">
        <v>1998</v>
      </c>
      <c r="B239" s="45">
        <v>150</v>
      </c>
      <c r="C239" s="45">
        <v>200</v>
      </c>
      <c r="D239" s="3"/>
      <c r="E239" s="14" t="s">
        <v>1726</v>
      </c>
      <c r="F239" s="18"/>
      <c r="L239" s="22"/>
      <c r="M239" s="72" t="s">
        <v>2162</v>
      </c>
    </row>
    <row r="240" spans="1:14">
      <c r="B240" s="28"/>
      <c r="C240" s="28"/>
      <c r="D240" s="3"/>
      <c r="F240" s="18"/>
      <c r="L240" s="22"/>
      <c r="M240" s="72"/>
    </row>
    <row r="241" spans="1:14">
      <c r="A241" s="114" t="s">
        <v>1616</v>
      </c>
      <c r="B241" s="45">
        <v>300</v>
      </c>
      <c r="C241" s="45">
        <v>450</v>
      </c>
      <c r="D241" s="3"/>
      <c r="E241" s="204" t="s">
        <v>1615</v>
      </c>
      <c r="F241" s="80" t="s">
        <v>492</v>
      </c>
      <c r="G241" s="31" t="s">
        <v>493</v>
      </c>
      <c r="H241" s="31" t="s">
        <v>536</v>
      </c>
      <c r="L241" s="22"/>
      <c r="M241" s="72" t="s">
        <v>2162</v>
      </c>
      <c r="N241" s="3" t="s">
        <v>1521</v>
      </c>
    </row>
    <row r="242" spans="1:14">
      <c r="B242" s="28"/>
      <c r="C242" s="28"/>
      <c r="D242" s="3"/>
      <c r="L242" s="22"/>
      <c r="M242" s="72"/>
    </row>
    <row r="243" spans="1:14">
      <c r="A243" s="19" t="s">
        <v>1529</v>
      </c>
      <c r="B243" s="45">
        <v>250</v>
      </c>
      <c r="C243" s="45">
        <v>300</v>
      </c>
      <c r="D243" s="3" t="s">
        <v>195</v>
      </c>
      <c r="E243" s="3" t="s">
        <v>194</v>
      </c>
      <c r="F243" s="18" t="s">
        <v>306</v>
      </c>
      <c r="G243" s="3" t="s">
        <v>196</v>
      </c>
      <c r="I243" s="3" t="s">
        <v>1528</v>
      </c>
      <c r="J243" s="3" t="s">
        <v>307</v>
      </c>
      <c r="K243" s="3" t="s">
        <v>106</v>
      </c>
      <c r="L243" s="22">
        <v>28655</v>
      </c>
      <c r="M243" s="72" t="s">
        <v>702</v>
      </c>
      <c r="N243" s="3" t="s">
        <v>1521</v>
      </c>
    </row>
    <row r="244" spans="1:14">
      <c r="B244" s="28"/>
      <c r="C244" s="28"/>
      <c r="D244" s="3"/>
      <c r="L244" s="22"/>
      <c r="M244" s="72"/>
    </row>
    <row r="245" spans="1:14" s="2" customFormat="1" outlineLevel="1">
      <c r="A245" s="31" t="s">
        <v>1778</v>
      </c>
      <c r="B245" s="45">
        <v>250</v>
      </c>
      <c r="C245" s="112"/>
      <c r="D245" s="65" t="s">
        <v>1547</v>
      </c>
      <c r="E245" s="4" t="s">
        <v>1549</v>
      </c>
      <c r="F245" s="112" t="s">
        <v>1746</v>
      </c>
      <c r="G245" s="4"/>
      <c r="H245" s="4"/>
      <c r="I245" s="4" t="s">
        <v>1548</v>
      </c>
      <c r="J245" s="4" t="s">
        <v>378</v>
      </c>
      <c r="K245" s="4" t="s">
        <v>106</v>
      </c>
      <c r="L245" s="26">
        <v>28713</v>
      </c>
      <c r="M245" s="57" t="s">
        <v>702</v>
      </c>
    </row>
    <row r="246" spans="1:14" outlineLevel="1">
      <c r="B246" s="28"/>
      <c r="C246" s="28"/>
      <c r="D246" s="3"/>
      <c r="L246" s="22"/>
      <c r="M246" s="72"/>
    </row>
    <row r="247" spans="1:14" outlineLevel="1">
      <c r="A247" s="31" t="s">
        <v>1778</v>
      </c>
      <c r="B247" s="45">
        <v>250</v>
      </c>
      <c r="C247" s="28"/>
      <c r="D247" s="3" t="s">
        <v>1784</v>
      </c>
      <c r="E247" s="153" t="s">
        <v>1746</v>
      </c>
      <c r="F247" s="18" t="s">
        <v>1785</v>
      </c>
      <c r="G247" s="3" t="s">
        <v>1786</v>
      </c>
      <c r="H247" s="3" t="s">
        <v>1787</v>
      </c>
      <c r="I247" s="3" t="s">
        <v>1788</v>
      </c>
      <c r="J247" s="3" t="s">
        <v>346</v>
      </c>
      <c r="K247" s="3" t="s">
        <v>173</v>
      </c>
      <c r="L247" s="22">
        <v>37643</v>
      </c>
      <c r="M247" s="57" t="s">
        <v>702</v>
      </c>
    </row>
    <row r="248" spans="1:14" outlineLevel="1">
      <c r="B248" s="28"/>
      <c r="C248" s="28"/>
      <c r="D248" s="3"/>
      <c r="L248" s="22"/>
      <c r="M248" s="72"/>
    </row>
    <row r="249" spans="1:14" outlineLevel="1">
      <c r="A249" s="31" t="s">
        <v>1778</v>
      </c>
      <c r="B249" s="45">
        <v>250</v>
      </c>
      <c r="C249" s="112" t="s">
        <v>1730</v>
      </c>
      <c r="D249" s="3" t="s">
        <v>1803</v>
      </c>
      <c r="E249" s="3" t="s">
        <v>1804</v>
      </c>
      <c r="F249" s="18" t="s">
        <v>1805</v>
      </c>
      <c r="G249" s="3" t="s">
        <v>1801</v>
      </c>
      <c r="H249" s="3" t="s">
        <v>1802</v>
      </c>
      <c r="L249" s="22"/>
      <c r="M249" s="72"/>
    </row>
    <row r="250" spans="1:14" outlineLevel="1">
      <c r="B250" s="28"/>
      <c r="C250" s="28"/>
      <c r="D250" s="3"/>
      <c r="L250" s="22"/>
      <c r="M250" s="72"/>
    </row>
    <row r="251" spans="1:14">
      <c r="B251" s="28"/>
      <c r="C251" s="28"/>
      <c r="D251" s="3"/>
      <c r="L251" s="22"/>
      <c r="M251" s="72"/>
    </row>
    <row r="252" spans="1:14">
      <c r="A252" s="22" t="s">
        <v>1806</v>
      </c>
      <c r="B252" s="28"/>
      <c r="C252" s="28"/>
      <c r="D252" s="4"/>
      <c r="L252" s="22"/>
      <c r="M252" s="57"/>
    </row>
    <row r="253" spans="1:14">
      <c r="A253" s="22" t="s">
        <v>1807</v>
      </c>
      <c r="B253" s="28"/>
      <c r="C253" s="28"/>
      <c r="D253" s="4"/>
      <c r="L253" s="22"/>
      <c r="M253" s="57"/>
    </row>
    <row r="254" spans="1:14">
      <c r="A254" s="22" t="s">
        <v>1869</v>
      </c>
      <c r="B254" s="28"/>
      <c r="C254" s="28"/>
      <c r="D254" s="4"/>
      <c r="L254" s="22"/>
      <c r="M254" s="57"/>
    </row>
    <row r="255" spans="1:14">
      <c r="A255" s="22" t="s">
        <v>1870</v>
      </c>
      <c r="B255" s="28"/>
      <c r="C255" s="28"/>
      <c r="D255" s="4"/>
      <c r="L255" s="22"/>
      <c r="M255" s="57"/>
    </row>
    <row r="256" spans="1:14">
      <c r="A256" s="22" t="s">
        <v>1808</v>
      </c>
      <c r="B256" s="28"/>
      <c r="C256" s="28"/>
      <c r="D256" s="4"/>
      <c r="L256" s="22"/>
      <c r="M256" s="57"/>
    </row>
    <row r="257" spans="1:14">
      <c r="A257" s="22"/>
      <c r="B257" s="28"/>
      <c r="C257" s="28"/>
      <c r="D257" s="4"/>
      <c r="L257" s="22"/>
      <c r="M257" s="57"/>
    </row>
    <row r="258" spans="1:14">
      <c r="A258" s="19" t="s">
        <v>500</v>
      </c>
      <c r="B258" s="28"/>
      <c r="C258" s="28"/>
      <c r="D258" s="4" t="s">
        <v>2120</v>
      </c>
      <c r="E258" s="115" t="s">
        <v>2091</v>
      </c>
      <c r="F258" s="18" t="s">
        <v>1606</v>
      </c>
      <c r="G258" s="3" t="s">
        <v>1605</v>
      </c>
      <c r="I258" s="3" t="s">
        <v>1608</v>
      </c>
      <c r="J258" s="3" t="s">
        <v>1607</v>
      </c>
      <c r="K258" s="3" t="s">
        <v>64</v>
      </c>
      <c r="L258" s="22">
        <v>29710</v>
      </c>
      <c r="M258" s="72" t="s">
        <v>702</v>
      </c>
      <c r="N258" s="3" t="s">
        <v>1521</v>
      </c>
    </row>
    <row r="259" spans="1:14">
      <c r="A259" s="22"/>
      <c r="B259" s="28"/>
      <c r="C259" s="28"/>
      <c r="D259" s="4"/>
      <c r="L259" s="22"/>
      <c r="M259" s="57"/>
    </row>
    <row r="260" spans="1:14" s="2" customFormat="1">
      <c r="A260" s="19" t="s">
        <v>201</v>
      </c>
      <c r="B260" s="27"/>
      <c r="D260" s="11"/>
      <c r="E260" s="11"/>
      <c r="F260" s="11"/>
      <c r="G260" s="11"/>
      <c r="H260" s="11"/>
      <c r="I260" s="3"/>
      <c r="J260" s="11"/>
      <c r="K260" s="11"/>
      <c r="L260" s="23"/>
      <c r="M260" s="71"/>
    </row>
    <row r="261" spans="1:14" s="2" customFormat="1">
      <c r="A261" s="19"/>
      <c r="B261" s="108">
        <f>SUM(B262:B288)</f>
        <v>1220</v>
      </c>
      <c r="C261" s="45">
        <v>5000</v>
      </c>
      <c r="D261" s="11"/>
      <c r="E261" s="11"/>
      <c r="F261" s="11"/>
      <c r="G261" s="11"/>
      <c r="H261" s="11"/>
      <c r="I261" s="3"/>
      <c r="J261" s="11"/>
      <c r="K261" s="11"/>
      <c r="L261" s="23"/>
      <c r="M261" s="71"/>
    </row>
    <row r="262" spans="1:14">
      <c r="A262" s="19"/>
      <c r="B262" s="163"/>
      <c r="C262" s="45"/>
      <c r="D262" s="3"/>
      <c r="E262" s="4"/>
      <c r="G262" s="4"/>
      <c r="H262" s="4"/>
      <c r="J262" s="4"/>
      <c r="K262" s="4"/>
      <c r="L262" s="26"/>
      <c r="M262" s="72"/>
    </row>
    <row r="263" spans="1:14" ht="15">
      <c r="A263" s="19" t="s">
        <v>1536</v>
      </c>
      <c r="B263" s="163">
        <v>200</v>
      </c>
      <c r="C263" s="45"/>
      <c r="D263" s="93" t="s">
        <v>1537</v>
      </c>
      <c r="E263" s="4"/>
      <c r="F263" s="106"/>
      <c r="G263" s="4"/>
      <c r="H263" s="4"/>
      <c r="J263" s="4"/>
      <c r="K263" s="4"/>
      <c r="L263" s="26"/>
      <c r="M263" s="72" t="s">
        <v>702</v>
      </c>
    </row>
    <row r="264" spans="1:14" ht="15">
      <c r="A264" s="19"/>
      <c r="B264" s="163"/>
      <c r="C264" s="45"/>
      <c r="D264" s="93"/>
      <c r="E264" s="4"/>
      <c r="F264" s="106"/>
      <c r="G264" s="4"/>
      <c r="H264" s="4"/>
      <c r="J264" s="4"/>
      <c r="K264" s="4"/>
      <c r="L264" s="26"/>
      <c r="M264" s="72"/>
    </row>
    <row r="265" spans="1:14" ht="15">
      <c r="A265" s="19" t="s">
        <v>1506</v>
      </c>
      <c r="B265" s="163">
        <f>2*80</f>
        <v>160</v>
      </c>
      <c r="C265" s="45"/>
      <c r="D265" s="4" t="s">
        <v>1331</v>
      </c>
      <c r="E265" s="4" t="s">
        <v>1507</v>
      </c>
      <c r="F265" s="106"/>
      <c r="G265" s="4"/>
      <c r="H265" s="4"/>
      <c r="J265" s="4"/>
      <c r="K265" s="4"/>
      <c r="L265" s="26"/>
      <c r="M265" s="72" t="s">
        <v>702</v>
      </c>
    </row>
    <row r="266" spans="1:14">
      <c r="B266" s="28"/>
      <c r="C266" s="28"/>
      <c r="D266" s="3"/>
      <c r="L266" s="22"/>
      <c r="M266" s="72"/>
    </row>
    <row r="267" spans="1:14">
      <c r="A267" s="19" t="s">
        <v>1517</v>
      </c>
      <c r="B267" s="163">
        <v>75</v>
      </c>
      <c r="C267" s="45"/>
      <c r="D267" s="3" t="s">
        <v>887</v>
      </c>
      <c r="E267" s="4"/>
      <c r="G267" s="4"/>
      <c r="H267" s="4"/>
      <c r="J267" s="4"/>
      <c r="K267" s="4"/>
      <c r="L267" s="26"/>
      <c r="M267" s="72" t="s">
        <v>702</v>
      </c>
    </row>
    <row r="268" spans="1:14" s="2" customFormat="1" ht="15">
      <c r="A268" s="19" t="s">
        <v>1518</v>
      </c>
      <c r="B268" s="163">
        <v>75</v>
      </c>
      <c r="C268" s="45"/>
      <c r="D268" s="4" t="s">
        <v>887</v>
      </c>
      <c r="E268" s="4"/>
      <c r="F268" s="106"/>
      <c r="G268" s="4"/>
      <c r="H268" s="4"/>
      <c r="I268" s="3"/>
      <c r="J268" s="4"/>
      <c r="K268" s="4"/>
      <c r="L268" s="26"/>
      <c r="M268" s="72" t="s">
        <v>702</v>
      </c>
    </row>
    <row r="269" spans="1:14" s="2" customFormat="1" ht="15">
      <c r="A269" s="4"/>
      <c r="B269" s="27"/>
      <c r="C269" s="45"/>
      <c r="D269" s="62"/>
      <c r="E269" s="11"/>
      <c r="F269" s="1"/>
      <c r="G269" s="11"/>
      <c r="H269" s="11"/>
      <c r="I269" s="11"/>
      <c r="J269" s="11"/>
      <c r="K269" s="11"/>
      <c r="L269" s="23"/>
      <c r="M269" s="72"/>
    </row>
    <row r="270" spans="1:14">
      <c r="A270" s="3" t="s">
        <v>2001</v>
      </c>
      <c r="B270" s="45">
        <v>150</v>
      </c>
      <c r="C270" s="28"/>
      <c r="D270" s="3"/>
      <c r="F270" s="18"/>
      <c r="L270" s="22"/>
      <c r="M270" s="72" t="s">
        <v>702</v>
      </c>
    </row>
    <row r="271" spans="1:14" s="2" customFormat="1" ht="15">
      <c r="A271" s="4"/>
      <c r="B271" s="27"/>
      <c r="C271" s="45"/>
      <c r="D271" s="62"/>
      <c r="E271" s="11"/>
      <c r="F271" s="1"/>
      <c r="G271" s="11"/>
      <c r="H271" s="11"/>
      <c r="I271" s="11"/>
      <c r="J271" s="11"/>
      <c r="K271" s="11"/>
      <c r="L271" s="23"/>
      <c r="M271" s="72"/>
    </row>
    <row r="272" spans="1:14">
      <c r="A272" s="14" t="s">
        <v>1999</v>
      </c>
      <c r="B272" s="45">
        <v>120</v>
      </c>
      <c r="C272" s="28"/>
      <c r="D272" s="3" t="s">
        <v>2000</v>
      </c>
      <c r="F272" s="18"/>
      <c r="L272" s="22"/>
      <c r="M272" s="72" t="s">
        <v>702</v>
      </c>
    </row>
    <row r="273" spans="1:13" s="2" customFormat="1" ht="15">
      <c r="A273" s="4"/>
      <c r="B273" s="27"/>
      <c r="C273" s="45"/>
      <c r="D273" s="62"/>
      <c r="E273" s="11"/>
      <c r="F273" s="1"/>
      <c r="G273" s="11"/>
      <c r="H273" s="11"/>
      <c r="I273" s="11"/>
      <c r="J273" s="11"/>
      <c r="K273" s="11"/>
      <c r="L273" s="23"/>
      <c r="M273" s="72"/>
    </row>
    <row r="274" spans="1:13" s="2" customFormat="1" ht="15">
      <c r="A274" s="11" t="s">
        <v>2198</v>
      </c>
      <c r="B274" s="163">
        <v>100</v>
      </c>
      <c r="C274" s="45"/>
      <c r="D274" s="4" t="s">
        <v>2199</v>
      </c>
      <c r="E274" s="11"/>
      <c r="F274" s="1"/>
      <c r="G274" s="11"/>
      <c r="H274" s="11"/>
      <c r="I274" s="11"/>
      <c r="J274" s="11"/>
      <c r="K274" s="11"/>
      <c r="L274" s="23"/>
      <c r="M274" s="72"/>
    </row>
    <row r="275" spans="1:13" s="2" customFormat="1" ht="15">
      <c r="A275" s="4"/>
      <c r="B275" s="27"/>
      <c r="C275" s="45"/>
      <c r="D275" s="62"/>
      <c r="E275" s="11"/>
      <c r="F275" s="1"/>
      <c r="G275" s="11"/>
      <c r="H275" s="11"/>
      <c r="I275" s="11"/>
      <c r="J275" s="11"/>
      <c r="K275" s="11"/>
      <c r="L275" s="23"/>
      <c r="M275" s="72"/>
    </row>
    <row r="276" spans="1:13" s="2" customFormat="1" ht="15">
      <c r="A276" s="11" t="s">
        <v>1896</v>
      </c>
      <c r="B276" s="163">
        <v>100</v>
      </c>
      <c r="C276" s="45"/>
      <c r="D276" s="62" t="s">
        <v>882</v>
      </c>
      <c r="E276" s="11"/>
      <c r="F276" s="1"/>
      <c r="G276" s="11"/>
      <c r="H276" s="11"/>
      <c r="I276" s="11"/>
      <c r="J276" s="11"/>
      <c r="K276" s="11"/>
      <c r="L276" s="23"/>
      <c r="M276" s="72" t="s">
        <v>702</v>
      </c>
    </row>
    <row r="277" spans="1:13" s="2" customFormat="1" ht="15">
      <c r="A277" s="4"/>
      <c r="B277" s="27"/>
      <c r="C277" s="45"/>
      <c r="D277" s="62"/>
      <c r="E277" s="11"/>
      <c r="F277" s="1"/>
      <c r="G277" s="11"/>
      <c r="H277" s="11"/>
      <c r="I277" s="11"/>
      <c r="J277" s="11"/>
      <c r="K277" s="11"/>
      <c r="L277" s="23"/>
      <c r="M277" s="72"/>
    </row>
    <row r="278" spans="1:13" s="2" customFormat="1" ht="15">
      <c r="A278" s="149" t="s">
        <v>2168</v>
      </c>
      <c r="B278" s="163">
        <v>100</v>
      </c>
      <c r="C278" s="45"/>
      <c r="D278" s="65" t="s">
        <v>1906</v>
      </c>
      <c r="E278" s="11"/>
      <c r="F278" s="1"/>
      <c r="G278" s="11"/>
      <c r="H278" s="11"/>
      <c r="I278" s="11"/>
      <c r="J278" s="11"/>
      <c r="K278" s="11"/>
      <c r="L278" s="23"/>
      <c r="M278" s="72" t="s">
        <v>2162</v>
      </c>
    </row>
    <row r="279" spans="1:13" s="2" customFormat="1" ht="15">
      <c r="A279" s="4"/>
      <c r="B279" s="27"/>
      <c r="C279" s="45"/>
      <c r="D279" s="62"/>
      <c r="E279" s="11"/>
      <c r="F279" s="1"/>
      <c r="G279" s="11"/>
      <c r="H279" s="11"/>
      <c r="I279" s="11"/>
      <c r="J279" s="11"/>
      <c r="K279" s="11"/>
      <c r="L279" s="23"/>
      <c r="M279" s="72"/>
    </row>
    <row r="280" spans="1:13">
      <c r="A280" s="109" t="s">
        <v>1997</v>
      </c>
      <c r="B280" s="163">
        <v>50</v>
      </c>
      <c r="C280" s="45"/>
      <c r="D280" s="31" t="s">
        <v>1725</v>
      </c>
      <c r="E280" s="14" t="s">
        <v>1726</v>
      </c>
      <c r="F280" s="18" t="s">
        <v>992</v>
      </c>
      <c r="G280" s="3" t="s">
        <v>1994</v>
      </c>
      <c r="I280" s="3" t="s">
        <v>1995</v>
      </c>
      <c r="J280" s="3" t="s">
        <v>378</v>
      </c>
      <c r="K280" s="3" t="s">
        <v>106</v>
      </c>
      <c r="L280" s="22">
        <v>28713</v>
      </c>
      <c r="M280" s="72" t="s">
        <v>2162</v>
      </c>
    </row>
    <row r="281" spans="1:13">
      <c r="B281" s="28"/>
      <c r="C281" s="28"/>
      <c r="D281" s="3"/>
      <c r="F281" s="18" t="s">
        <v>1996</v>
      </c>
      <c r="L281" s="22"/>
      <c r="M281" s="72"/>
    </row>
    <row r="282" spans="1:13" s="2" customFormat="1" ht="15">
      <c r="A282" s="11" t="s">
        <v>2030</v>
      </c>
      <c r="B282" s="163">
        <v>25</v>
      </c>
      <c r="C282" s="45"/>
      <c r="D282" s="62" t="s">
        <v>2031</v>
      </c>
      <c r="E282" s="11"/>
      <c r="F282" s="1"/>
      <c r="G282" s="11"/>
      <c r="H282" s="11"/>
      <c r="I282" s="11"/>
      <c r="J282" s="11"/>
      <c r="K282" s="4" t="s">
        <v>106</v>
      </c>
      <c r="L282" s="23"/>
      <c r="M282" s="72" t="s">
        <v>2162</v>
      </c>
    </row>
    <row r="283" spans="1:13" s="2" customFormat="1" ht="15">
      <c r="A283" s="4"/>
      <c r="B283" s="27"/>
      <c r="C283" s="45"/>
      <c r="D283" s="62"/>
      <c r="E283" s="11"/>
      <c r="F283" s="1"/>
      <c r="G283" s="11"/>
      <c r="H283" s="11"/>
      <c r="I283" s="11"/>
      <c r="J283" s="11"/>
      <c r="K283" s="11"/>
      <c r="L283" s="23"/>
      <c r="M283" s="72"/>
    </row>
    <row r="284" spans="1:13">
      <c r="A284" s="19" t="s">
        <v>2181</v>
      </c>
      <c r="B284" s="163">
        <v>25</v>
      </c>
      <c r="C284" s="28"/>
      <c r="D284" s="65" t="s">
        <v>1906</v>
      </c>
      <c r="F284" s="18"/>
      <c r="L284" s="22"/>
      <c r="M284" s="72" t="s">
        <v>2162</v>
      </c>
    </row>
    <row r="285" spans="1:13">
      <c r="A285" s="19"/>
      <c r="B285" s="163"/>
      <c r="C285" s="28"/>
      <c r="D285" s="3"/>
      <c r="F285" s="18"/>
      <c r="L285" s="22"/>
      <c r="M285" s="72"/>
    </row>
    <row r="286" spans="1:13">
      <c r="A286" s="19" t="s">
        <v>2180</v>
      </c>
      <c r="B286" s="163">
        <v>20</v>
      </c>
      <c r="C286" s="28"/>
      <c r="D286" s="65" t="s">
        <v>1906</v>
      </c>
      <c r="F286" s="18"/>
      <c r="L286" s="22"/>
      <c r="M286" s="72" t="s">
        <v>2162</v>
      </c>
    </row>
    <row r="287" spans="1:13">
      <c r="A287" s="22"/>
      <c r="B287" s="28"/>
      <c r="C287" s="28"/>
      <c r="D287" s="3"/>
      <c r="F287" s="18"/>
      <c r="L287" s="22"/>
      <c r="M287" s="72"/>
    </row>
    <row r="288" spans="1:13">
      <c r="A288" s="19" t="s">
        <v>2182</v>
      </c>
      <c r="B288" s="163">
        <v>20</v>
      </c>
      <c r="C288" s="28"/>
      <c r="D288" s="65" t="s">
        <v>1906</v>
      </c>
      <c r="F288" s="18"/>
      <c r="L288" s="22"/>
      <c r="M288" s="72" t="s">
        <v>2162</v>
      </c>
    </row>
    <row r="289" spans="1:13">
      <c r="B289" s="28"/>
      <c r="C289" s="28"/>
      <c r="D289" s="3"/>
      <c r="L289" s="22"/>
      <c r="M289" s="72"/>
    </row>
    <row r="290" spans="1:13">
      <c r="A290" s="22" t="s">
        <v>2189</v>
      </c>
      <c r="B290" s="163">
        <v>20</v>
      </c>
      <c r="C290" s="28"/>
      <c r="D290" s="3"/>
      <c r="F290" s="18"/>
      <c r="L290" s="22"/>
      <c r="M290" s="72"/>
    </row>
    <row r="291" spans="1:13">
      <c r="A291" s="22" t="s">
        <v>2190</v>
      </c>
      <c r="B291" s="163">
        <v>80</v>
      </c>
      <c r="C291" s="28"/>
      <c r="D291" s="3"/>
      <c r="F291" s="18"/>
      <c r="L291" s="22"/>
      <c r="M291" s="72"/>
    </row>
    <row r="292" spans="1:13">
      <c r="A292" s="22" t="s">
        <v>2191</v>
      </c>
      <c r="B292" s="163">
        <v>20</v>
      </c>
      <c r="C292" s="28"/>
      <c r="D292" s="3"/>
      <c r="F292" s="18"/>
      <c r="L292" s="22"/>
      <c r="M292" s="72"/>
    </row>
    <row r="293" spans="1:13">
      <c r="A293" s="22" t="s">
        <v>2192</v>
      </c>
      <c r="B293" s="163">
        <v>20</v>
      </c>
      <c r="C293" s="28"/>
      <c r="D293" s="62" t="s">
        <v>885</v>
      </c>
      <c r="F293" s="18"/>
      <c r="L293" s="22"/>
      <c r="M293" s="72"/>
    </row>
    <row r="294" spans="1:13">
      <c r="A294" s="22" t="s">
        <v>2193</v>
      </c>
      <c r="B294" s="163">
        <v>20</v>
      </c>
      <c r="C294" s="28"/>
      <c r="D294" s="62" t="s">
        <v>889</v>
      </c>
      <c r="F294" s="18"/>
      <c r="L294" s="22"/>
      <c r="M294" s="72"/>
    </row>
    <row r="295" spans="1:13">
      <c r="A295" s="22" t="s">
        <v>2194</v>
      </c>
      <c r="B295" s="163">
        <v>40</v>
      </c>
      <c r="C295" s="28"/>
      <c r="D295" s="62" t="s">
        <v>884</v>
      </c>
      <c r="F295" s="18"/>
      <c r="L295" s="22"/>
      <c r="M295" s="72"/>
    </row>
    <row r="296" spans="1:13">
      <c r="A296" s="22" t="s">
        <v>2195</v>
      </c>
      <c r="B296" s="163">
        <v>20</v>
      </c>
      <c r="C296" s="28"/>
      <c r="D296" s="62" t="s">
        <v>888</v>
      </c>
      <c r="F296" s="18"/>
      <c r="L296" s="22"/>
      <c r="M296" s="72"/>
    </row>
    <row r="297" spans="1:13">
      <c r="A297" s="22"/>
      <c r="B297" s="28"/>
      <c r="C297" s="28"/>
      <c r="D297" s="3"/>
      <c r="F297" s="18"/>
      <c r="L297" s="22"/>
      <c r="M297" s="72"/>
    </row>
    <row r="298" spans="1:13" s="68" customFormat="1" ht="15">
      <c r="A298" s="4" t="s">
        <v>2196</v>
      </c>
      <c r="B298" s="63"/>
      <c r="C298" s="64"/>
      <c r="D298" s="62" t="s">
        <v>883</v>
      </c>
      <c r="E298" s="66"/>
      <c r="F298" s="106"/>
      <c r="G298" s="66"/>
      <c r="H298" s="66"/>
      <c r="I298" s="66"/>
      <c r="J298" s="66"/>
      <c r="K298" s="66"/>
      <c r="L298" s="67"/>
      <c r="M298" s="72" t="s">
        <v>702</v>
      </c>
    </row>
    <row r="299" spans="1:13" s="2" customFormat="1">
      <c r="A299" s="11"/>
      <c r="B299" s="27"/>
      <c r="C299" s="45"/>
      <c r="D299" s="62" t="s">
        <v>886</v>
      </c>
      <c r="E299" s="11"/>
      <c r="G299" s="11"/>
      <c r="H299" s="11"/>
      <c r="I299" s="11"/>
      <c r="J299" s="11"/>
      <c r="K299" s="11"/>
      <c r="L299" s="23"/>
      <c r="M299" s="72" t="s">
        <v>702</v>
      </c>
    </row>
    <row r="300" spans="1:13" s="2" customFormat="1">
      <c r="A300" s="11"/>
      <c r="B300" s="27"/>
      <c r="C300" s="45"/>
      <c r="D300" s="62" t="s">
        <v>890</v>
      </c>
      <c r="E300" s="11"/>
      <c r="G300" s="11"/>
      <c r="H300" s="11"/>
      <c r="I300" s="11"/>
      <c r="J300" s="11"/>
      <c r="K300" s="11"/>
      <c r="L300" s="23"/>
      <c r="M300" s="72" t="s">
        <v>702</v>
      </c>
    </row>
    <row r="301" spans="1:13" s="2" customFormat="1">
      <c r="A301" s="11"/>
      <c r="B301" s="27"/>
      <c r="C301" s="45"/>
      <c r="D301" s="62" t="s">
        <v>891</v>
      </c>
      <c r="E301" s="11"/>
      <c r="G301" s="11"/>
      <c r="H301" s="11"/>
      <c r="I301" s="11"/>
      <c r="J301" s="11"/>
      <c r="K301" s="11"/>
      <c r="L301" s="23"/>
      <c r="M301" s="72" t="s">
        <v>702</v>
      </c>
    </row>
    <row r="302" spans="1:13" s="2" customFormat="1">
      <c r="A302" s="11"/>
      <c r="B302" s="27"/>
      <c r="C302" s="45"/>
      <c r="D302" s="62"/>
      <c r="E302" s="11"/>
      <c r="G302" s="11"/>
      <c r="H302" s="11"/>
      <c r="I302" s="11"/>
      <c r="J302" s="11"/>
      <c r="K302" s="11"/>
      <c r="L302" s="23"/>
      <c r="M302" s="72"/>
    </row>
    <row r="303" spans="1:13" s="2" customFormat="1">
      <c r="A303" s="4" t="s">
        <v>2197</v>
      </c>
      <c r="B303" s="27"/>
      <c r="C303" s="45"/>
      <c r="D303" s="62" t="s">
        <v>892</v>
      </c>
      <c r="E303" s="11"/>
      <c r="G303" s="11"/>
      <c r="H303" s="11"/>
      <c r="I303" s="11"/>
      <c r="J303" s="11"/>
      <c r="K303" s="11"/>
      <c r="L303" s="23"/>
      <c r="M303" s="72" t="s">
        <v>702</v>
      </c>
    </row>
    <row r="304" spans="1:13" s="2" customFormat="1">
      <c r="A304" s="11"/>
      <c r="B304" s="27"/>
      <c r="C304" s="45"/>
      <c r="D304" s="62" t="s">
        <v>893</v>
      </c>
      <c r="E304" s="11"/>
      <c r="G304" s="11"/>
      <c r="H304" s="11"/>
      <c r="I304" s="11"/>
      <c r="J304" s="11"/>
      <c r="K304" s="11"/>
      <c r="L304" s="23"/>
      <c r="M304" s="72" t="s">
        <v>702</v>
      </c>
    </row>
    <row r="305" spans="1:13" s="2" customFormat="1">
      <c r="A305" s="11"/>
      <c r="B305" s="27"/>
      <c r="C305" s="45"/>
      <c r="D305" s="62"/>
      <c r="E305" s="11"/>
      <c r="G305" s="11"/>
      <c r="H305" s="11"/>
      <c r="I305" s="11"/>
      <c r="J305" s="11"/>
      <c r="K305" s="11"/>
      <c r="L305" s="23"/>
      <c r="M305" s="72"/>
    </row>
    <row r="306" spans="1:13" s="2" customFormat="1">
      <c r="A306" s="4" t="s">
        <v>638</v>
      </c>
      <c r="B306" s="27"/>
      <c r="C306" s="45"/>
      <c r="D306" s="62" t="s">
        <v>895</v>
      </c>
      <c r="E306" s="11"/>
      <c r="G306" s="11"/>
      <c r="H306" s="11"/>
      <c r="I306" s="11"/>
      <c r="J306" s="11"/>
      <c r="K306" s="11"/>
      <c r="L306" s="23"/>
      <c r="M306" s="72" t="s">
        <v>702</v>
      </c>
    </row>
    <row r="307" spans="1:13" s="2" customFormat="1">
      <c r="A307" s="19"/>
      <c r="B307" s="27"/>
      <c r="C307" s="45"/>
      <c r="D307" s="62" t="s">
        <v>896</v>
      </c>
      <c r="E307" s="11"/>
      <c r="F307" s="11"/>
      <c r="G307" s="11"/>
      <c r="H307" s="11"/>
      <c r="I307" s="11"/>
      <c r="J307" s="11"/>
      <c r="K307" s="11"/>
      <c r="L307" s="23"/>
      <c r="M307" s="72" t="s">
        <v>702</v>
      </c>
    </row>
    <row r="308" spans="1:13" s="2" customFormat="1">
      <c r="A308" s="19"/>
      <c r="B308" s="27"/>
      <c r="C308" s="45"/>
      <c r="D308" s="4" t="s">
        <v>1544</v>
      </c>
      <c r="E308" s="11"/>
      <c r="F308" s="11"/>
      <c r="G308" s="11"/>
      <c r="H308" s="11"/>
      <c r="I308" s="11"/>
      <c r="J308" s="11"/>
      <c r="K308" s="11"/>
      <c r="L308" s="23"/>
      <c r="M308" s="71"/>
    </row>
    <row r="309" spans="1:13" s="2" customFormat="1">
      <c r="A309" s="19"/>
      <c r="B309" s="27"/>
      <c r="C309" s="45"/>
      <c r="D309" s="4" t="s">
        <v>639</v>
      </c>
      <c r="E309" s="11"/>
      <c r="F309" s="11"/>
      <c r="G309" s="11"/>
      <c r="H309" s="11"/>
      <c r="I309" s="11"/>
      <c r="J309" s="11"/>
      <c r="K309" s="11"/>
      <c r="L309" s="23"/>
      <c r="M309" s="72" t="s">
        <v>702</v>
      </c>
    </row>
    <row r="310" spans="1:13" s="2" customFormat="1">
      <c r="A310" s="19"/>
      <c r="B310" s="27"/>
      <c r="C310" s="45"/>
      <c r="D310" s="65" t="s">
        <v>656</v>
      </c>
      <c r="E310" s="11"/>
      <c r="F310" s="11"/>
      <c r="G310" s="11"/>
      <c r="H310" s="11"/>
      <c r="I310" s="11"/>
      <c r="J310" s="11"/>
      <c r="K310" s="11"/>
      <c r="L310" s="23"/>
      <c r="M310" s="72" t="s">
        <v>702</v>
      </c>
    </row>
    <row r="311" spans="1:13" s="2" customFormat="1">
      <c r="A311" s="19"/>
      <c r="B311" s="27"/>
      <c r="C311" s="45"/>
      <c r="D311" s="65" t="s">
        <v>657</v>
      </c>
      <c r="E311" s="11"/>
      <c r="F311" s="11"/>
      <c r="G311" s="11"/>
      <c r="H311" s="11"/>
      <c r="I311" s="11"/>
      <c r="J311" s="11"/>
      <c r="K311" s="11"/>
      <c r="L311" s="23"/>
      <c r="M311" s="71"/>
    </row>
    <row r="312" spans="1:13">
      <c r="B312" s="28"/>
      <c r="C312" s="28"/>
      <c r="D312" s="3"/>
      <c r="L312" s="22"/>
      <c r="M312" s="72"/>
    </row>
    <row r="313" spans="1:13">
      <c r="M313" s="3"/>
    </row>
    <row r="314" spans="1:13" ht="18.75">
      <c r="A314" s="192" t="s">
        <v>659</v>
      </c>
      <c r="B314" s="3"/>
      <c r="C314" s="3"/>
      <c r="D314" s="3"/>
      <c r="M314" s="3"/>
    </row>
    <row r="315" spans="1:13">
      <c r="B315" s="3"/>
      <c r="C315" s="3"/>
      <c r="D315" s="3"/>
      <c r="M315" s="3"/>
    </row>
    <row r="316" spans="1:13">
      <c r="A316" s="2" t="s">
        <v>660</v>
      </c>
      <c r="B316" s="3"/>
      <c r="C316" s="3"/>
      <c r="D316" s="3"/>
      <c r="M316" s="3"/>
    </row>
    <row r="317" spans="1:13">
      <c r="A317" s="3" t="s">
        <v>676</v>
      </c>
      <c r="B317" s="3"/>
      <c r="C317" s="3"/>
      <c r="D317" s="3"/>
      <c r="G317" s="35" t="s">
        <v>678</v>
      </c>
      <c r="M317" s="3"/>
    </row>
    <row r="318" spans="1:13">
      <c r="A318" s="3" t="s">
        <v>667</v>
      </c>
      <c r="B318" s="3"/>
      <c r="C318" s="3"/>
      <c r="D318" s="3"/>
      <c r="M318" s="3"/>
    </row>
    <row r="319" spans="1:13">
      <c r="A319" s="3" t="s">
        <v>677</v>
      </c>
      <c r="B319" s="3"/>
      <c r="C319" s="3"/>
      <c r="D319" s="3"/>
      <c r="G319" s="35" t="s">
        <v>678</v>
      </c>
      <c r="M319" s="3"/>
    </row>
    <row r="320" spans="1:13">
      <c r="A320" s="3" t="s">
        <v>668</v>
      </c>
      <c r="B320" s="3"/>
      <c r="C320" s="3"/>
      <c r="D320" s="3"/>
      <c r="M320" s="3"/>
    </row>
    <row r="321" spans="1:13">
      <c r="A321" s="47" t="s">
        <v>669</v>
      </c>
      <c r="B321" s="3"/>
      <c r="C321" s="3"/>
      <c r="D321" s="3"/>
      <c r="G321" s="35" t="s">
        <v>663</v>
      </c>
    </row>
    <row r="322" spans="1:13">
      <c r="B322" s="3"/>
      <c r="C322" s="3"/>
      <c r="D322" s="3"/>
      <c r="M322" s="3"/>
    </row>
    <row r="323" spans="1:13">
      <c r="A323" s="2" t="s">
        <v>661</v>
      </c>
      <c r="B323" s="3"/>
      <c r="C323" s="3"/>
      <c r="D323" s="3"/>
      <c r="F323" s="35"/>
      <c r="M323" s="3"/>
    </row>
    <row r="324" spans="1:13">
      <c r="A324" s="3" t="s">
        <v>670</v>
      </c>
      <c r="B324" s="3"/>
      <c r="C324" s="3"/>
      <c r="D324" s="3"/>
      <c r="M324" s="3"/>
    </row>
    <row r="325" spans="1:13">
      <c r="A325" s="3" t="s">
        <v>662</v>
      </c>
      <c r="B325" s="3"/>
      <c r="C325" s="3"/>
      <c r="D325" s="3"/>
      <c r="M325" s="3"/>
    </row>
    <row r="326" spans="1:13">
      <c r="A326" s="3" t="s">
        <v>671</v>
      </c>
      <c r="B326" s="3"/>
      <c r="C326" s="3"/>
      <c r="D326" s="3"/>
      <c r="G326" s="35" t="s">
        <v>663</v>
      </c>
      <c r="M326" s="3"/>
    </row>
    <row r="327" spans="1:13">
      <c r="B327" s="3"/>
      <c r="C327" s="3"/>
      <c r="D327" s="3"/>
      <c r="M327" s="3"/>
    </row>
    <row r="328" spans="1:13">
      <c r="A328" s="3" t="s">
        <v>672</v>
      </c>
      <c r="B328" s="3"/>
      <c r="C328" s="3"/>
      <c r="D328" s="3"/>
      <c r="M328" s="3"/>
    </row>
    <row r="329" spans="1:13">
      <c r="B329" s="3"/>
      <c r="C329" s="3"/>
      <c r="D329" s="3"/>
      <c r="M329" s="3"/>
    </row>
    <row r="330" spans="1:13">
      <c r="A330" s="2" t="s">
        <v>664</v>
      </c>
      <c r="B330" s="3"/>
      <c r="C330" s="3"/>
      <c r="D330" s="3"/>
      <c r="M330" s="3"/>
    </row>
    <row r="331" spans="1:13">
      <c r="A331" s="3" t="s">
        <v>680</v>
      </c>
      <c r="B331" s="3"/>
      <c r="C331" s="3"/>
      <c r="D331" s="3"/>
      <c r="G331" s="35" t="s">
        <v>678</v>
      </c>
      <c r="M331" s="3"/>
    </row>
    <row r="332" spans="1:13">
      <c r="A332" s="3" t="s">
        <v>681</v>
      </c>
      <c r="B332" s="3"/>
      <c r="C332" s="3"/>
      <c r="D332" s="3"/>
      <c r="M332" s="3"/>
    </row>
    <row r="333" spans="1:13">
      <c r="A333" s="3" t="s">
        <v>673</v>
      </c>
      <c r="B333" s="3"/>
      <c r="C333" s="3"/>
      <c r="D333" s="3"/>
      <c r="M333" s="3"/>
    </row>
    <row r="334" spans="1:13">
      <c r="A334" s="3" t="s">
        <v>674</v>
      </c>
      <c r="B334" s="3"/>
      <c r="C334" s="3"/>
      <c r="D334" s="3"/>
      <c r="G334" s="35" t="s">
        <v>663</v>
      </c>
      <c r="M334" s="3"/>
    </row>
    <row r="335" spans="1:13">
      <c r="B335" s="3"/>
      <c r="C335" s="3"/>
      <c r="D335" s="3"/>
      <c r="M335" s="3"/>
    </row>
    <row r="336" spans="1:13">
      <c r="A336" s="2" t="s">
        <v>665</v>
      </c>
      <c r="B336" s="3"/>
      <c r="C336" s="3"/>
      <c r="D336" s="3"/>
      <c r="M336" s="3"/>
    </row>
    <row r="337" spans="1:13">
      <c r="A337" s="3" t="s">
        <v>675</v>
      </c>
      <c r="B337" s="3"/>
      <c r="C337" s="3"/>
      <c r="D337" s="3"/>
      <c r="G337" s="35" t="s">
        <v>678</v>
      </c>
      <c r="M337" s="3"/>
    </row>
    <row r="338" spans="1:13">
      <c r="A338" s="3" t="s">
        <v>679</v>
      </c>
      <c r="B338" s="3"/>
      <c r="C338" s="3"/>
      <c r="D338" s="3"/>
      <c r="M338" s="3"/>
    </row>
    <row r="339" spans="1:13">
      <c r="A339" s="3" t="s">
        <v>666</v>
      </c>
      <c r="B339" s="3"/>
      <c r="C339" s="3"/>
      <c r="D339" s="3"/>
      <c r="G339" s="35" t="s">
        <v>663</v>
      </c>
      <c r="M339" s="3"/>
    </row>
    <row r="340" spans="1:13">
      <c r="B340" s="3"/>
      <c r="C340" s="3"/>
      <c r="D340" s="3"/>
      <c r="M340" s="3"/>
    </row>
    <row r="341" spans="1:13">
      <c r="A341" s="2" t="s">
        <v>1814</v>
      </c>
      <c r="B341" s="3"/>
      <c r="C341" s="3"/>
      <c r="D341" s="3"/>
      <c r="M341" s="3"/>
    </row>
    <row r="342" spans="1:13">
      <c r="A342" s="2"/>
      <c r="B342" s="3"/>
      <c r="C342" s="3"/>
      <c r="D342" s="3"/>
      <c r="M342" s="3"/>
    </row>
    <row r="343" spans="1:13">
      <c r="A343" s="2" t="s">
        <v>1815</v>
      </c>
      <c r="B343" s="3"/>
      <c r="C343" s="3"/>
      <c r="D343" s="3"/>
      <c r="M343" s="3"/>
    </row>
    <row r="344" spans="1:13">
      <c r="A344" s="2" t="s">
        <v>1816</v>
      </c>
      <c r="B344" s="3"/>
      <c r="C344" s="3"/>
      <c r="D344" s="3"/>
      <c r="M344" s="3"/>
    </row>
    <row r="345" spans="1:13">
      <c r="A345" s="2" t="s">
        <v>1817</v>
      </c>
      <c r="B345" s="3"/>
      <c r="C345" s="3"/>
      <c r="D345" s="3"/>
      <c r="M345" s="3"/>
    </row>
    <row r="346" spans="1:13">
      <c r="A346" s="2" t="s">
        <v>1818</v>
      </c>
      <c r="B346" s="3"/>
      <c r="C346" s="3"/>
      <c r="D346" s="3"/>
      <c r="M346" s="3"/>
    </row>
    <row r="347" spans="1:13">
      <c r="A347" s="2"/>
      <c r="B347" s="3"/>
      <c r="C347" s="3"/>
      <c r="D347" s="3"/>
      <c r="M347" s="3"/>
    </row>
    <row r="348" spans="1:13">
      <c r="A348" s="2" t="s">
        <v>1821</v>
      </c>
      <c r="B348" s="3"/>
      <c r="C348" s="3"/>
      <c r="D348" s="3"/>
      <c r="M348" s="3"/>
    </row>
    <row r="349" spans="1:13">
      <c r="A349" s="2" t="s">
        <v>1822</v>
      </c>
      <c r="B349" s="3"/>
      <c r="C349" s="3"/>
      <c r="D349" s="3"/>
      <c r="M349" s="3"/>
    </row>
    <row r="350" spans="1:13">
      <c r="B350" s="3"/>
      <c r="C350" s="3"/>
      <c r="D350" s="3"/>
      <c r="M350" s="3"/>
    </row>
    <row r="351" spans="1:13">
      <c r="A351" s="3" t="s">
        <v>1820</v>
      </c>
      <c r="B351" s="3"/>
      <c r="C351" s="3"/>
      <c r="D351" s="3"/>
      <c r="M351" s="3"/>
    </row>
    <row r="352" spans="1:13">
      <c r="A352" s="3" t="s">
        <v>1819</v>
      </c>
      <c r="B352" s="3"/>
      <c r="C352" s="3"/>
      <c r="D352" s="3"/>
      <c r="M352" s="3"/>
    </row>
    <row r="353" spans="1:13">
      <c r="B353" s="3"/>
      <c r="C353" s="3"/>
      <c r="D353" s="3"/>
      <c r="M353" s="3"/>
    </row>
    <row r="354" spans="1:13">
      <c r="A354" s="2" t="s">
        <v>1823</v>
      </c>
      <c r="B354" s="3"/>
      <c r="C354" s="3"/>
      <c r="D354" s="3"/>
      <c r="M354" s="3"/>
    </row>
    <row r="355" spans="1:13">
      <c r="B355" s="3"/>
      <c r="C355" s="3"/>
      <c r="D355" s="3"/>
      <c r="M355" s="3"/>
    </row>
    <row r="356" spans="1:13">
      <c r="A356" s="3" t="s">
        <v>1824</v>
      </c>
      <c r="B356" s="3"/>
      <c r="C356" s="3"/>
      <c r="D356" s="3"/>
      <c r="M356" s="3"/>
    </row>
    <row r="357" spans="1:13">
      <c r="A357" s="3" t="s">
        <v>1825</v>
      </c>
      <c r="B357" s="3"/>
      <c r="C357" s="3"/>
      <c r="D357" s="3"/>
      <c r="M357" s="3"/>
    </row>
    <row r="358" spans="1:13">
      <c r="B358" s="3"/>
      <c r="C358" s="3"/>
      <c r="D358" s="3"/>
      <c r="M358" s="3"/>
    </row>
    <row r="359" spans="1:13">
      <c r="A359" s="3" t="s">
        <v>1826</v>
      </c>
      <c r="B359" s="3"/>
      <c r="C359" s="3"/>
      <c r="D359" s="3"/>
      <c r="M359" s="3"/>
    </row>
    <row r="360" spans="1:13">
      <c r="A360" s="3" t="s">
        <v>1827</v>
      </c>
      <c r="B360" s="3"/>
      <c r="C360" s="3"/>
      <c r="D360" s="3"/>
      <c r="M360" s="3"/>
    </row>
    <row r="361" spans="1:13">
      <c r="A361" s="3" t="s">
        <v>1828</v>
      </c>
      <c r="B361" s="3"/>
      <c r="C361" s="3"/>
      <c r="D361" s="3"/>
      <c r="M361" s="3"/>
    </row>
    <row r="362" spans="1:13">
      <c r="A362" s="3" t="s">
        <v>1829</v>
      </c>
      <c r="B362" s="3"/>
      <c r="C362" s="3"/>
      <c r="D362" s="3"/>
      <c r="M362" s="3"/>
    </row>
    <row r="363" spans="1:13">
      <c r="B363" s="3"/>
      <c r="C363" s="3"/>
      <c r="D363" s="3"/>
      <c r="M363" s="3"/>
    </row>
  </sheetData>
  <hyperlinks>
    <hyperlink ref="G112" r:id="rId1"/>
    <hyperlink ref="G45" r:id="rId2"/>
    <hyperlink ref="G89" r:id="rId3"/>
    <hyperlink ref="G116" r:id="rId4"/>
    <hyperlink ref="G53" r:id="rId5"/>
    <hyperlink ref="G84" r:id="rId6"/>
    <hyperlink ref="G60" r:id="rId7"/>
    <hyperlink ref="G39" r:id="rId8"/>
    <hyperlink ref="G13" r:id="rId9"/>
    <hyperlink ref="G74" r:id="rId10" display="mailto:lkennerly@engconcepts.com"/>
    <hyperlink ref="B13" r:id="rId11"/>
    <hyperlink ref="G65" r:id="rId12"/>
    <hyperlink ref="G67" r:id="rId13"/>
    <hyperlink ref="G11" r:id="rId14"/>
    <hyperlink ref="G32" r:id="rId15"/>
    <hyperlink ref="G24" r:id="rId16"/>
    <hyperlink ref="G47" r:id="rId17"/>
    <hyperlink ref="G90" r:id="rId18"/>
    <hyperlink ref="G27" r:id="rId19"/>
    <hyperlink ref="G28" r:id="rId20"/>
    <hyperlink ref="G75" r:id="rId21"/>
    <hyperlink ref="G76" r:id="rId22"/>
    <hyperlink ref="G78" r:id="rId23"/>
    <hyperlink ref="G114" r:id="rId24"/>
    <hyperlink ref="G101" r:id="rId25"/>
    <hyperlink ref="G104" r:id="rId26"/>
    <hyperlink ref="G19" r:id="rId27"/>
    <hyperlink ref="G25" r:id="rId28"/>
    <hyperlink ref="G26" r:id="rId29"/>
    <hyperlink ref="G34" r:id="rId30"/>
    <hyperlink ref="G103" r:id="rId31"/>
    <hyperlink ref="G119" r:id="rId32"/>
    <hyperlink ref="G55" r:id="rId33"/>
    <hyperlink ref="G9" r:id="rId34"/>
    <hyperlink ref="G83" r:id="rId35"/>
    <hyperlink ref="G82" r:id="rId36"/>
    <hyperlink ref="G108" r:id="rId37"/>
    <hyperlink ref="G8" r:id="rId38"/>
    <hyperlink ref="G58" r:id="rId39"/>
    <hyperlink ref="G57" r:id="rId40"/>
    <hyperlink ref="G122" r:id="rId41"/>
    <hyperlink ref="G121" r:id="rId42"/>
    <hyperlink ref="G71" r:id="rId43"/>
    <hyperlink ref="G69" r:id="rId44"/>
    <hyperlink ref="G80" r:id="rId45"/>
    <hyperlink ref="F141" r:id="rId46"/>
    <hyperlink ref="F140" r:id="rId47"/>
    <hyperlink ref="F137" r:id="rId48"/>
    <hyperlink ref="F138" r:id="rId49"/>
    <hyperlink ref="F130" r:id="rId50"/>
    <hyperlink ref="F144" r:id="rId51"/>
    <hyperlink ref="F171" r:id="rId52"/>
    <hyperlink ref="F158" r:id="rId53"/>
    <hyperlink ref="F167" r:id="rId54"/>
    <hyperlink ref="F189" r:id="rId55"/>
    <hyperlink ref="F193" r:id="rId56"/>
    <hyperlink ref="F186" r:id="rId57"/>
    <hyperlink ref="F187" r:id="rId58"/>
    <hyperlink ref="F200" r:id="rId59"/>
    <hyperlink ref="F161" r:id="rId60"/>
    <hyperlink ref="F163" r:id="rId61"/>
    <hyperlink ref="F203" r:id="rId62"/>
    <hyperlink ref="F202" r:id="rId63"/>
    <hyperlink ref="F182" r:id="rId64"/>
    <hyperlink ref="F205" r:id="rId65"/>
    <hyperlink ref="F243" r:id="rId66"/>
    <hyperlink ref="F241" r:id="rId67" display="mailto:lkennerly@engconcepts.com"/>
    <hyperlink ref="F238" r:id="rId68"/>
    <hyperlink ref="F247" r:id="rId69"/>
    <hyperlink ref="F249" r:id="rId70"/>
    <hyperlink ref="F258" r:id="rId71"/>
    <hyperlink ref="F237" r:id="rId72"/>
    <hyperlink ref="F281" r:id="rId73"/>
    <hyperlink ref="F280" r:id="rId74"/>
  </hyperlinks>
  <pageMargins left="0.7" right="0.7" top="0.75" bottom="0.75" header="0.3" footer="0.3"/>
  <pageSetup scale="44" fitToHeight="0" orientation="landscape" r:id="rId75"/>
  <drawing r:id="rId7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3"/>
  <sheetViews>
    <sheetView topLeftCell="A296" zoomScale="75" zoomScaleNormal="75" workbookViewId="0">
      <selection activeCell="G306" sqref="G306:M306"/>
    </sheetView>
  </sheetViews>
  <sheetFormatPr defaultRowHeight="15"/>
  <cols>
    <col min="1" max="1" width="33.42578125" customWidth="1"/>
    <col min="2" max="2" width="5.140625" customWidth="1"/>
    <col min="3" max="3" width="2.85546875" style="118" customWidth="1"/>
    <col min="4" max="4" width="8.5703125" style="243" customWidth="1"/>
    <col min="5" max="5" width="8.85546875" style="195" customWidth="1"/>
    <col min="6" max="6" width="9.42578125" style="195" customWidth="1"/>
    <col min="7" max="7" width="24.140625" style="20" customWidth="1"/>
    <col min="8" max="8" width="32" customWidth="1"/>
    <col min="9" max="10" width="14.140625" customWidth="1"/>
    <col min="11" max="11" width="27.42578125" customWidth="1"/>
    <col min="12" max="12" width="14.7109375" customWidth="1"/>
    <col min="13" max="13" width="6.7109375" customWidth="1"/>
    <col min="14" max="14" width="12.140625" style="124" customWidth="1"/>
    <col min="15" max="15" width="48.42578125" style="17" customWidth="1"/>
  </cols>
  <sheetData>
    <row r="1" spans="1:19" ht="21">
      <c r="A1" s="207" t="s">
        <v>2059</v>
      </c>
      <c r="B1" s="192"/>
      <c r="C1" s="264"/>
      <c r="D1" s="239"/>
      <c r="F1" s="110">
        <f>F73+F196+F267</f>
        <v>264801</v>
      </c>
    </row>
    <row r="2" spans="1:19">
      <c r="A2" s="2" t="s">
        <v>2064</v>
      </c>
      <c r="B2" s="2"/>
      <c r="C2" s="5"/>
      <c r="D2" s="237"/>
      <c r="G2" s="3" t="s">
        <v>2065</v>
      </c>
      <c r="H2" s="2" t="s">
        <v>2066</v>
      </c>
      <c r="I2" s="2" t="s">
        <v>2067</v>
      </c>
      <c r="J2" s="2" t="s">
        <v>2068</v>
      </c>
      <c r="K2" s="2" t="s">
        <v>2069</v>
      </c>
      <c r="L2" s="2" t="s">
        <v>8</v>
      </c>
      <c r="M2" s="2" t="s">
        <v>6</v>
      </c>
      <c r="N2" s="19" t="s">
        <v>7</v>
      </c>
    </row>
    <row r="3" spans="1:19" ht="15.75">
      <c r="A3" s="193" t="s">
        <v>2060</v>
      </c>
      <c r="B3" s="262"/>
      <c r="C3" s="265" t="s">
        <v>2081</v>
      </c>
      <c r="D3" s="263" t="s">
        <v>2425</v>
      </c>
      <c r="E3" s="263" t="s">
        <v>2089</v>
      </c>
      <c r="F3" s="263" t="s">
        <v>2090</v>
      </c>
    </row>
    <row r="4" spans="1:19" ht="15.75">
      <c r="A4" s="3" t="s">
        <v>2395</v>
      </c>
      <c r="B4" s="8" t="s">
        <v>1844</v>
      </c>
      <c r="C4" s="266"/>
      <c r="D4" s="240"/>
      <c r="E4" s="195">
        <v>500</v>
      </c>
      <c r="F4" s="195">
        <f>50000+D4+E4</f>
        <v>50500</v>
      </c>
      <c r="G4" s="3" t="s">
        <v>3517</v>
      </c>
    </row>
    <row r="5" spans="1:19">
      <c r="A5" s="8" t="s">
        <v>18</v>
      </c>
      <c r="B5" s="8"/>
      <c r="C5" s="7" t="s">
        <v>2082</v>
      </c>
      <c r="D5" s="198">
        <v>3000</v>
      </c>
      <c r="E5" s="195">
        <v>500</v>
      </c>
      <c r="F5" s="195">
        <f t="shared" ref="F5:F12" si="0">D5+E5</f>
        <v>3500</v>
      </c>
      <c r="G5" s="8" t="s">
        <v>3533</v>
      </c>
      <c r="H5" s="82" t="s">
        <v>226</v>
      </c>
      <c r="I5" s="8"/>
      <c r="J5" s="8" t="s">
        <v>28</v>
      </c>
      <c r="K5" s="59" t="s">
        <v>648</v>
      </c>
      <c r="L5" s="59" t="s">
        <v>238</v>
      </c>
      <c r="M5" s="59" t="s">
        <v>106</v>
      </c>
      <c r="N5" s="70">
        <v>28768</v>
      </c>
      <c r="O5" s="259" t="s">
        <v>2414</v>
      </c>
    </row>
    <row r="6" spans="1:19">
      <c r="A6" s="201" t="s">
        <v>2076</v>
      </c>
      <c r="B6" s="8" t="s">
        <v>1844</v>
      </c>
      <c r="C6" s="267"/>
      <c r="D6" s="195">
        <f>150+350+2500</f>
        <v>3000</v>
      </c>
      <c r="E6" s="195">
        <v>500</v>
      </c>
      <c r="F6" s="195">
        <f>D6+E6</f>
        <v>3500</v>
      </c>
      <c r="G6" s="8" t="s">
        <v>95</v>
      </c>
      <c r="H6" s="82" t="s">
        <v>546</v>
      </c>
      <c r="I6" s="8" t="s">
        <v>1610</v>
      </c>
      <c r="J6" s="8"/>
      <c r="K6" s="8"/>
      <c r="L6" s="8" t="s">
        <v>301</v>
      </c>
      <c r="M6" s="8" t="s">
        <v>276</v>
      </c>
      <c r="O6" s="257" t="s">
        <v>2413</v>
      </c>
    </row>
    <row r="7" spans="1:19">
      <c r="A7" s="8" t="s">
        <v>3527</v>
      </c>
      <c r="B7" s="8" t="s">
        <v>1844</v>
      </c>
      <c r="C7" s="7"/>
      <c r="D7" s="194">
        <f>42+28+260+100+25+20+500</f>
        <v>975</v>
      </c>
      <c r="E7" s="194">
        <f>1000+300</f>
        <v>1300</v>
      </c>
      <c r="F7" s="195">
        <f t="shared" si="0"/>
        <v>2275</v>
      </c>
      <c r="G7" s="115" t="s">
        <v>3630</v>
      </c>
      <c r="H7" s="82" t="s">
        <v>269</v>
      </c>
      <c r="I7" s="8" t="s">
        <v>49</v>
      </c>
      <c r="J7" s="8" t="s">
        <v>280</v>
      </c>
      <c r="K7" s="8" t="s">
        <v>281</v>
      </c>
      <c r="L7" s="8" t="s">
        <v>282</v>
      </c>
      <c r="M7" s="8" t="s">
        <v>106</v>
      </c>
      <c r="N7" s="25">
        <v>28078</v>
      </c>
      <c r="O7" s="256" t="s">
        <v>2422</v>
      </c>
    </row>
    <row r="8" spans="1:19">
      <c r="A8" s="3" t="s">
        <v>3528</v>
      </c>
      <c r="B8" s="8" t="s">
        <v>1844</v>
      </c>
      <c r="C8" s="6"/>
      <c r="D8" s="195"/>
      <c r="E8" s="195">
        <f>1000+300</f>
        <v>1300</v>
      </c>
      <c r="F8" s="195">
        <f t="shared" si="0"/>
        <v>1300</v>
      </c>
      <c r="H8" s="18" t="s">
        <v>268</v>
      </c>
      <c r="I8" s="3" t="s">
        <v>47</v>
      </c>
      <c r="J8" s="3"/>
      <c r="K8" s="3"/>
      <c r="L8" s="3" t="s">
        <v>286</v>
      </c>
      <c r="M8" s="3" t="s">
        <v>106</v>
      </c>
      <c r="O8" s="256" t="s">
        <v>2421</v>
      </c>
    </row>
    <row r="9" spans="1:19">
      <c r="A9" s="196" t="s">
        <v>2128</v>
      </c>
      <c r="B9" s="8" t="s">
        <v>1844</v>
      </c>
      <c r="C9" s="267"/>
      <c r="D9" s="195">
        <f>500+300</f>
        <v>800</v>
      </c>
      <c r="E9" s="195">
        <v>500</v>
      </c>
      <c r="F9" s="195">
        <f>D9+E9</f>
        <v>1300</v>
      </c>
      <c r="G9" s="17" t="s">
        <v>2130</v>
      </c>
      <c r="H9" s="206" t="s">
        <v>2129</v>
      </c>
      <c r="I9" s="3" t="s">
        <v>230</v>
      </c>
      <c r="J9" s="3"/>
      <c r="K9" s="3"/>
      <c r="L9" s="3" t="s">
        <v>122</v>
      </c>
      <c r="M9" s="3" t="s">
        <v>106</v>
      </c>
      <c r="O9" s="256" t="s">
        <v>2424</v>
      </c>
    </row>
    <row r="10" spans="1:19">
      <c r="A10" s="8" t="s">
        <v>587</v>
      </c>
      <c r="B10" s="8"/>
      <c r="C10" s="267" t="s">
        <v>2082</v>
      </c>
      <c r="D10" s="241"/>
      <c r="E10" s="195">
        <f>700+300</f>
        <v>1000</v>
      </c>
      <c r="F10" s="195">
        <f t="shared" si="0"/>
        <v>1000</v>
      </c>
      <c r="G10" s="3" t="s">
        <v>584</v>
      </c>
      <c r="H10" s="289" t="s">
        <v>3520</v>
      </c>
      <c r="I10" s="8" t="s">
        <v>35</v>
      </c>
      <c r="J10" s="8" t="s">
        <v>588</v>
      </c>
      <c r="K10" s="8" t="s">
        <v>583</v>
      </c>
      <c r="L10" s="8" t="s">
        <v>237</v>
      </c>
      <c r="M10" s="8" t="s">
        <v>106</v>
      </c>
      <c r="O10" s="303" t="s">
        <v>3611</v>
      </c>
    </row>
    <row r="11" spans="1:19">
      <c r="A11" s="14" t="s">
        <v>2073</v>
      </c>
      <c r="B11" s="8" t="s">
        <v>1844</v>
      </c>
      <c r="C11" s="6" t="s">
        <v>2082</v>
      </c>
      <c r="D11" s="195"/>
      <c r="E11" s="194">
        <v>1000</v>
      </c>
      <c r="F11" s="195">
        <f t="shared" si="0"/>
        <v>1000</v>
      </c>
      <c r="G11" s="3" t="s">
        <v>241</v>
      </c>
      <c r="H11" s="18" t="s">
        <v>859</v>
      </c>
      <c r="L11" s="8" t="s">
        <v>237</v>
      </c>
      <c r="M11" s="8" t="s">
        <v>106</v>
      </c>
      <c r="N11" s="25"/>
      <c r="O11" s="257" t="s">
        <v>2423</v>
      </c>
      <c r="P11" s="17"/>
      <c r="Q11" s="16"/>
      <c r="R11" s="17"/>
      <c r="S11" s="16"/>
    </row>
    <row r="12" spans="1:19">
      <c r="A12" s="8" t="s">
        <v>1969</v>
      </c>
      <c r="B12" s="8"/>
      <c r="C12" s="123"/>
      <c r="D12" s="194">
        <f>95*2+15*1+101*2</f>
        <v>407</v>
      </c>
      <c r="E12" s="195">
        <v>500</v>
      </c>
      <c r="F12" s="195">
        <f t="shared" si="0"/>
        <v>907</v>
      </c>
      <c r="G12" s="4" t="s">
        <v>452</v>
      </c>
      <c r="H12" s="112"/>
      <c r="I12" s="4" t="s">
        <v>453</v>
      </c>
      <c r="J12" s="143" t="s">
        <v>1872</v>
      </c>
      <c r="K12" s="4" t="s">
        <v>455</v>
      </c>
      <c r="L12" s="4" t="s">
        <v>456</v>
      </c>
      <c r="M12" s="4" t="s">
        <v>106</v>
      </c>
      <c r="N12" s="26">
        <v>28731</v>
      </c>
      <c r="O12" s="258" t="s">
        <v>2420</v>
      </c>
    </row>
    <row r="13" spans="1:19" s="53" customFormat="1">
      <c r="A13" s="8" t="s">
        <v>3535</v>
      </c>
      <c r="C13" s="7" t="s">
        <v>39</v>
      </c>
      <c r="D13" s="194">
        <f>50*5+125</f>
        <v>375</v>
      </c>
      <c r="E13" s="195">
        <v>500</v>
      </c>
      <c r="F13" s="195">
        <f t="shared" ref="F13:F33" si="1">D13+E13</f>
        <v>875</v>
      </c>
      <c r="G13" s="59" t="s">
        <v>3496</v>
      </c>
      <c r="H13" s="8"/>
      <c r="I13" s="8"/>
      <c r="J13" s="8"/>
      <c r="K13" s="8"/>
      <c r="L13" s="8" t="s">
        <v>307</v>
      </c>
      <c r="M13" s="8" t="s">
        <v>106</v>
      </c>
      <c r="N13" s="25"/>
      <c r="O13" s="259" t="s">
        <v>3612</v>
      </c>
    </row>
    <row r="14" spans="1:19">
      <c r="A14" s="8" t="s">
        <v>40</v>
      </c>
      <c r="B14" s="8"/>
      <c r="C14" s="268"/>
      <c r="D14" s="198">
        <v>350</v>
      </c>
      <c r="E14" s="195">
        <v>500</v>
      </c>
      <c r="F14" s="195">
        <f t="shared" si="1"/>
        <v>850</v>
      </c>
      <c r="G14" s="8" t="s">
        <v>41</v>
      </c>
      <c r="H14" s="82" t="s">
        <v>200</v>
      </c>
      <c r="I14" s="8" t="s">
        <v>42</v>
      </c>
      <c r="J14" s="8"/>
      <c r="K14" s="8"/>
      <c r="L14" s="8" t="s">
        <v>246</v>
      </c>
      <c r="M14" s="8" t="s">
        <v>106</v>
      </c>
      <c r="O14" s="256" t="s">
        <v>2417</v>
      </c>
    </row>
    <row r="15" spans="1:19">
      <c r="A15" s="8" t="s">
        <v>100</v>
      </c>
      <c r="B15" s="8"/>
      <c r="C15" s="7"/>
      <c r="D15" s="194"/>
      <c r="E15" s="194">
        <f>500+300</f>
        <v>800</v>
      </c>
      <c r="F15" s="195">
        <f t="shared" si="1"/>
        <v>800</v>
      </c>
      <c r="G15" s="8" t="s">
        <v>3507</v>
      </c>
      <c r="H15" s="82" t="s">
        <v>260</v>
      </c>
      <c r="I15" s="8" t="s">
        <v>553</v>
      </c>
      <c r="J15" s="8" t="s">
        <v>554</v>
      </c>
      <c r="K15" s="8"/>
      <c r="L15" s="8" t="s">
        <v>237</v>
      </c>
      <c r="M15" s="8" t="s">
        <v>106</v>
      </c>
      <c r="O15" s="257" t="s">
        <v>3613</v>
      </c>
    </row>
    <row r="16" spans="1:19">
      <c r="A16" s="8" t="s">
        <v>3553</v>
      </c>
      <c r="B16" s="8"/>
      <c r="C16" s="7" t="s">
        <v>3508</v>
      </c>
      <c r="D16" s="195">
        <f>100+150</f>
        <v>250</v>
      </c>
      <c r="E16" s="195">
        <v>500</v>
      </c>
      <c r="F16" s="195">
        <f t="shared" si="1"/>
        <v>750</v>
      </c>
      <c r="G16" s="8" t="s">
        <v>36</v>
      </c>
      <c r="H16" s="8"/>
      <c r="I16" s="3" t="s">
        <v>1892</v>
      </c>
      <c r="J16" s="3" t="s">
        <v>1893</v>
      </c>
      <c r="K16" s="3"/>
      <c r="L16" s="3" t="s">
        <v>473</v>
      </c>
      <c r="M16" s="3" t="s">
        <v>106</v>
      </c>
      <c r="N16" s="301"/>
      <c r="O16" s="257" t="s">
        <v>2416</v>
      </c>
      <c r="Q16" s="16"/>
      <c r="R16" s="17"/>
    </row>
    <row r="17" spans="1:19">
      <c r="A17" s="8" t="s">
        <v>225</v>
      </c>
      <c r="B17" s="8" t="s">
        <v>1844</v>
      </c>
      <c r="C17" s="7"/>
      <c r="D17" s="194">
        <f>4*10+4*15+4*20</f>
        <v>180</v>
      </c>
      <c r="E17" s="195">
        <v>500</v>
      </c>
      <c r="F17" s="195">
        <f t="shared" si="1"/>
        <v>680</v>
      </c>
      <c r="G17" s="8" t="s">
        <v>2063</v>
      </c>
      <c r="L17" s="3" t="s">
        <v>105</v>
      </c>
      <c r="M17" s="3" t="s">
        <v>106</v>
      </c>
      <c r="N17" s="22">
        <v>28719</v>
      </c>
      <c r="O17" s="257" t="s">
        <v>3615</v>
      </c>
      <c r="P17" s="17"/>
      <c r="Q17" s="16"/>
      <c r="R17" s="17"/>
      <c r="S17" s="16"/>
    </row>
    <row r="18" spans="1:19">
      <c r="A18" s="3" t="s">
        <v>232</v>
      </c>
      <c r="B18" s="3" t="s">
        <v>1844</v>
      </c>
      <c r="C18" s="6"/>
      <c r="D18" s="195">
        <f>2*90</f>
        <v>180</v>
      </c>
      <c r="E18" s="195">
        <v>500</v>
      </c>
      <c r="F18" s="195">
        <f t="shared" si="1"/>
        <v>680</v>
      </c>
      <c r="G18" s="3" t="s">
        <v>27</v>
      </c>
      <c r="H18" s="18" t="s">
        <v>112</v>
      </c>
      <c r="I18" s="3" t="s">
        <v>222</v>
      </c>
      <c r="J18" s="3" t="s">
        <v>223</v>
      </c>
      <c r="K18" s="3"/>
      <c r="L18" s="3" t="s">
        <v>105</v>
      </c>
      <c r="M18" s="3" t="s">
        <v>106</v>
      </c>
      <c r="N18" s="22">
        <v>28719</v>
      </c>
      <c r="O18" s="257" t="s">
        <v>3615</v>
      </c>
      <c r="P18" s="17"/>
      <c r="Q18" s="16"/>
      <c r="R18" s="17"/>
      <c r="S18" s="16"/>
    </row>
    <row r="19" spans="1:19">
      <c r="A19" s="8" t="s">
        <v>1940</v>
      </c>
      <c r="B19" s="8"/>
      <c r="C19" s="7" t="s">
        <v>2082</v>
      </c>
      <c r="D19" s="195">
        <v>150</v>
      </c>
      <c r="E19" s="195">
        <v>500</v>
      </c>
      <c r="F19" s="195">
        <f t="shared" si="1"/>
        <v>650</v>
      </c>
      <c r="G19" s="3" t="s">
        <v>1947</v>
      </c>
      <c r="H19" s="18" t="s">
        <v>2025</v>
      </c>
      <c r="I19" s="3" t="s">
        <v>1949</v>
      </c>
      <c r="J19" s="3"/>
      <c r="K19" s="3" t="s">
        <v>1950</v>
      </c>
      <c r="L19" s="3" t="s">
        <v>1951</v>
      </c>
      <c r="M19" s="3" t="s">
        <v>276</v>
      </c>
      <c r="N19" s="22">
        <v>30537</v>
      </c>
      <c r="O19" s="257" t="s">
        <v>3616</v>
      </c>
    </row>
    <row r="20" spans="1:19">
      <c r="A20" s="8" t="s">
        <v>2085</v>
      </c>
      <c r="B20" s="8"/>
      <c r="C20" s="123"/>
      <c r="D20" s="242"/>
      <c r="E20" s="195">
        <v>500</v>
      </c>
      <c r="F20" s="195">
        <f t="shared" si="1"/>
        <v>500</v>
      </c>
      <c r="G20" s="8" t="s">
        <v>44</v>
      </c>
      <c r="H20" s="289" t="s">
        <v>3519</v>
      </c>
      <c r="I20" s="8" t="s">
        <v>45</v>
      </c>
      <c r="J20" s="8"/>
      <c r="K20" s="250"/>
      <c r="L20" s="8" t="s">
        <v>247</v>
      </c>
      <c r="M20" s="8" t="s">
        <v>106</v>
      </c>
      <c r="O20" s="256" t="s">
        <v>3617</v>
      </c>
    </row>
    <row r="21" spans="1:19">
      <c r="A21" s="8" t="s">
        <v>3529</v>
      </c>
      <c r="B21" s="8"/>
      <c r="C21" s="7"/>
      <c r="D21" s="194"/>
      <c r="E21" s="195">
        <v>500</v>
      </c>
      <c r="F21" s="195">
        <f t="shared" si="1"/>
        <v>500</v>
      </c>
      <c r="G21" s="8" t="s">
        <v>3631</v>
      </c>
      <c r="H21" s="82" t="s">
        <v>266</v>
      </c>
      <c r="I21" s="8" t="s">
        <v>55</v>
      </c>
      <c r="J21" s="8"/>
      <c r="K21" s="8"/>
      <c r="L21" s="8" t="s">
        <v>287</v>
      </c>
      <c r="M21" s="8" t="s">
        <v>106</v>
      </c>
      <c r="O21" s="257" t="s">
        <v>3618</v>
      </c>
    </row>
    <row r="22" spans="1:19">
      <c r="A22" s="8" t="s">
        <v>1970</v>
      </c>
      <c r="B22" s="8"/>
      <c r="C22" s="7"/>
      <c r="D22" s="194"/>
      <c r="E22" s="195">
        <v>500</v>
      </c>
      <c r="F22" s="195">
        <f t="shared" si="1"/>
        <v>500</v>
      </c>
      <c r="G22" s="3" t="s">
        <v>3454</v>
      </c>
      <c r="H22" s="82"/>
      <c r="I22" s="8"/>
      <c r="J22" s="8"/>
      <c r="K22" s="8"/>
      <c r="L22" s="8" t="s">
        <v>237</v>
      </c>
      <c r="M22" s="8" t="s">
        <v>106</v>
      </c>
      <c r="O22" s="257" t="s">
        <v>3614</v>
      </c>
    </row>
    <row r="23" spans="1:19">
      <c r="A23" s="8" t="s">
        <v>289</v>
      </c>
      <c r="B23" s="8"/>
      <c r="C23" s="6" t="s">
        <v>2082</v>
      </c>
      <c r="D23" s="195"/>
      <c r="E23" s="195">
        <v>500</v>
      </c>
      <c r="F23" s="195">
        <f t="shared" si="1"/>
        <v>500</v>
      </c>
      <c r="G23" s="161" t="s">
        <v>3554</v>
      </c>
      <c r="H23" s="82" t="s">
        <v>262</v>
      </c>
      <c r="I23" s="8" t="s">
        <v>555</v>
      </c>
      <c r="J23" s="8"/>
      <c r="K23" s="49"/>
      <c r="L23" s="8" t="s">
        <v>237</v>
      </c>
      <c r="M23" s="8" t="s">
        <v>106</v>
      </c>
      <c r="O23" s="257" t="s">
        <v>3618</v>
      </c>
    </row>
    <row r="24" spans="1:19">
      <c r="A24" s="8" t="s">
        <v>2097</v>
      </c>
      <c r="B24" s="8"/>
      <c r="C24" s="7"/>
      <c r="D24" s="194"/>
      <c r="E24" s="195">
        <v>500</v>
      </c>
      <c r="F24" s="195">
        <f t="shared" si="1"/>
        <v>500</v>
      </c>
      <c r="G24" s="3" t="s">
        <v>3454</v>
      </c>
      <c r="H24" s="82" t="s">
        <v>603</v>
      </c>
      <c r="I24" s="8"/>
      <c r="J24" s="8" t="s">
        <v>608</v>
      </c>
      <c r="K24" s="8"/>
      <c r="L24" s="8" t="s">
        <v>237</v>
      </c>
      <c r="M24" s="8" t="s">
        <v>106</v>
      </c>
      <c r="O24" s="256" t="s">
        <v>2426</v>
      </c>
      <c r="P24" s="17"/>
      <c r="Q24" s="16"/>
      <c r="R24" s="17"/>
      <c r="S24" s="16"/>
    </row>
    <row r="25" spans="1:19">
      <c r="A25" s="3" t="s">
        <v>2074</v>
      </c>
      <c r="B25" s="8"/>
      <c r="C25" s="267" t="s">
        <v>2082</v>
      </c>
      <c r="D25" s="195"/>
      <c r="E25" s="195">
        <v>500</v>
      </c>
      <c r="F25" s="195">
        <f t="shared" si="1"/>
        <v>500</v>
      </c>
      <c r="G25" s="8" t="s">
        <v>541</v>
      </c>
      <c r="H25" s="289" t="s">
        <v>3558</v>
      </c>
      <c r="I25" s="8" t="s">
        <v>633</v>
      </c>
      <c r="J25" s="8"/>
      <c r="K25" s="8"/>
      <c r="L25" s="8" t="s">
        <v>301</v>
      </c>
      <c r="M25" s="8" t="s">
        <v>276</v>
      </c>
      <c r="N25" s="22"/>
      <c r="O25" s="259" t="s">
        <v>3619</v>
      </c>
    </row>
    <row r="26" spans="1:19">
      <c r="A26" s="8" t="s">
        <v>56</v>
      </c>
      <c r="B26" s="8"/>
      <c r="C26" s="7" t="s">
        <v>2082</v>
      </c>
      <c r="D26" s="194"/>
      <c r="E26" s="194">
        <v>500</v>
      </c>
      <c r="F26" s="195">
        <f t="shared" si="1"/>
        <v>500</v>
      </c>
      <c r="G26" s="8"/>
      <c r="H26" s="82" t="s">
        <v>790</v>
      </c>
      <c r="I26" s="8" t="s">
        <v>57</v>
      </c>
      <c r="J26" s="8"/>
      <c r="K26" s="8"/>
      <c r="L26" s="8" t="s">
        <v>250</v>
      </c>
      <c r="M26" s="8" t="s">
        <v>106</v>
      </c>
      <c r="O26" s="256" t="s">
        <v>2428</v>
      </c>
    </row>
    <row r="27" spans="1:19">
      <c r="A27" s="8" t="s">
        <v>2107</v>
      </c>
      <c r="B27" s="3"/>
      <c r="C27" s="6"/>
      <c r="D27" s="195"/>
      <c r="E27" s="195">
        <v>500</v>
      </c>
      <c r="F27" s="195">
        <f t="shared" si="1"/>
        <v>500</v>
      </c>
      <c r="G27" s="3" t="s">
        <v>3556</v>
      </c>
      <c r="H27" s="82" t="s">
        <v>795</v>
      </c>
      <c r="I27" s="8" t="s">
        <v>33</v>
      </c>
      <c r="J27" s="3" t="s">
        <v>3705</v>
      </c>
      <c r="K27" s="3" t="s">
        <v>3706</v>
      </c>
      <c r="L27" s="3" t="s">
        <v>245</v>
      </c>
      <c r="M27" s="3" t="s">
        <v>106</v>
      </c>
      <c r="N27" s="25">
        <v>28025</v>
      </c>
      <c r="O27" s="257" t="s">
        <v>3618</v>
      </c>
      <c r="P27" s="17"/>
      <c r="Q27" s="16"/>
      <c r="R27" s="17"/>
      <c r="S27" s="16"/>
    </row>
    <row r="28" spans="1:19">
      <c r="A28" s="8" t="s">
        <v>2108</v>
      </c>
      <c r="B28" s="53"/>
      <c r="C28" s="7" t="s">
        <v>2082</v>
      </c>
      <c r="D28" s="242"/>
      <c r="E28" s="195">
        <v>500</v>
      </c>
      <c r="F28" s="195">
        <f t="shared" si="1"/>
        <v>500</v>
      </c>
      <c r="H28" s="82" t="s">
        <v>602</v>
      </c>
      <c r="I28" s="8" t="s">
        <v>606</v>
      </c>
      <c r="J28" s="8" t="s">
        <v>607</v>
      </c>
      <c r="K28" s="8"/>
      <c r="L28" s="8" t="s">
        <v>284</v>
      </c>
      <c r="M28" s="8" t="s">
        <v>106</v>
      </c>
      <c r="N28" s="25"/>
      <c r="O28" s="259" t="s">
        <v>3620</v>
      </c>
      <c r="P28" s="53"/>
    </row>
    <row r="29" spans="1:19">
      <c r="A29" s="8" t="s">
        <v>2105</v>
      </c>
      <c r="B29" s="8"/>
      <c r="C29" s="7"/>
      <c r="D29" s="195"/>
      <c r="E29" s="195">
        <v>500</v>
      </c>
      <c r="F29" s="195">
        <f t="shared" si="1"/>
        <v>500</v>
      </c>
      <c r="G29" s="8" t="s">
        <v>533</v>
      </c>
      <c r="H29" s="82" t="s">
        <v>781</v>
      </c>
      <c r="I29" s="197" t="s">
        <v>534</v>
      </c>
      <c r="J29" s="8"/>
      <c r="K29" s="8"/>
      <c r="L29" s="8" t="s">
        <v>782</v>
      </c>
      <c r="M29" s="8" t="s">
        <v>106</v>
      </c>
      <c r="N29" s="25"/>
      <c r="O29" s="257" t="s">
        <v>3608</v>
      </c>
      <c r="P29" s="17"/>
      <c r="Q29" s="16"/>
      <c r="R29" s="17"/>
    </row>
    <row r="30" spans="1:19">
      <c r="A30" s="3" t="s">
        <v>2070</v>
      </c>
      <c r="B30" s="8" t="s">
        <v>1844</v>
      </c>
      <c r="C30" s="6"/>
      <c r="D30" s="195"/>
      <c r="E30" s="195">
        <v>500</v>
      </c>
      <c r="F30" s="195">
        <f t="shared" si="1"/>
        <v>500</v>
      </c>
      <c r="G30" s="8" t="s">
        <v>2071</v>
      </c>
      <c r="H30" s="82" t="s">
        <v>590</v>
      </c>
      <c r="I30" s="8" t="s">
        <v>38</v>
      </c>
      <c r="J30" s="8"/>
      <c r="K30" s="8" t="s">
        <v>2072</v>
      </c>
      <c r="L30" s="8" t="s">
        <v>806</v>
      </c>
      <c r="M30" s="8" t="s">
        <v>106</v>
      </c>
      <c r="N30" s="22">
        <v>27605</v>
      </c>
      <c r="O30" s="256" t="s">
        <v>2431</v>
      </c>
      <c r="P30" s="17"/>
      <c r="Q30" s="16"/>
      <c r="R30" s="17"/>
    </row>
    <row r="31" spans="1:19">
      <c r="A31" s="8" t="s">
        <v>2412</v>
      </c>
      <c r="C31" s="7"/>
      <c r="E31" s="195">
        <v>500</v>
      </c>
      <c r="F31" s="195">
        <f t="shared" si="1"/>
        <v>500</v>
      </c>
      <c r="G31" s="8" t="s">
        <v>786</v>
      </c>
      <c r="H31" s="82" t="s">
        <v>785</v>
      </c>
      <c r="I31" s="8" t="s">
        <v>803</v>
      </c>
      <c r="J31" s="8" t="s">
        <v>804</v>
      </c>
      <c r="K31" s="8"/>
      <c r="L31" s="8" t="s">
        <v>807</v>
      </c>
      <c r="M31" s="8" t="s">
        <v>106</v>
      </c>
      <c r="O31" s="257" t="s">
        <v>3618</v>
      </c>
    </row>
    <row r="32" spans="1:19">
      <c r="A32" s="115" t="s">
        <v>2077</v>
      </c>
      <c r="B32" s="8" t="s">
        <v>1844</v>
      </c>
      <c r="C32" s="7"/>
      <c r="D32" s="194"/>
      <c r="E32" s="195">
        <v>500</v>
      </c>
      <c r="F32" s="195">
        <f t="shared" si="1"/>
        <v>500</v>
      </c>
      <c r="G32" s="3" t="s">
        <v>98</v>
      </c>
      <c r="H32" s="18" t="s">
        <v>261</v>
      </c>
      <c r="I32" s="3" t="s">
        <v>2026</v>
      </c>
      <c r="J32" s="3" t="s">
        <v>557</v>
      </c>
      <c r="K32" s="3"/>
      <c r="L32" s="3" t="s">
        <v>288</v>
      </c>
      <c r="M32" s="3" t="s">
        <v>106</v>
      </c>
      <c r="O32" s="257" t="s">
        <v>3618</v>
      </c>
      <c r="P32" s="17"/>
      <c r="Q32" s="16"/>
      <c r="R32" s="17"/>
    </row>
    <row r="33" spans="1:19">
      <c r="A33" s="3" t="s">
        <v>2080</v>
      </c>
      <c r="B33" s="8" t="s">
        <v>1844</v>
      </c>
      <c r="C33" s="6"/>
      <c r="D33" s="195"/>
      <c r="E33" s="195">
        <v>500</v>
      </c>
      <c r="F33" s="195">
        <f t="shared" si="1"/>
        <v>500</v>
      </c>
      <c r="G33" s="52" t="s">
        <v>486</v>
      </c>
      <c r="H33" s="82" t="s">
        <v>487</v>
      </c>
      <c r="I33" s="8" t="s">
        <v>489</v>
      </c>
      <c r="J33" s="8" t="s">
        <v>490</v>
      </c>
      <c r="K33" s="52" t="s">
        <v>488</v>
      </c>
      <c r="L33" s="8" t="s">
        <v>378</v>
      </c>
      <c r="M33" s="8" t="s">
        <v>106</v>
      </c>
      <c r="N33" s="25">
        <v>28713</v>
      </c>
      <c r="O33" s="257" t="s">
        <v>3614</v>
      </c>
      <c r="P33" s="17"/>
      <c r="Q33" s="16"/>
      <c r="R33" s="17"/>
    </row>
    <row r="34" spans="1:19">
      <c r="A34" s="2" t="s">
        <v>3524</v>
      </c>
      <c r="B34" s="8"/>
      <c r="C34" s="267"/>
      <c r="D34" s="195"/>
      <c r="G34" s="8"/>
      <c r="H34" s="113"/>
      <c r="I34" s="8"/>
      <c r="J34" s="8"/>
      <c r="K34" s="8"/>
      <c r="L34" s="8"/>
      <c r="M34" s="8"/>
      <c r="N34" s="22"/>
      <c r="O34" s="257"/>
    </row>
    <row r="35" spans="1:19" s="53" customFormat="1">
      <c r="A35" s="8" t="s">
        <v>969</v>
      </c>
      <c r="C35" s="7" t="s">
        <v>39</v>
      </c>
      <c r="D35" s="194"/>
      <c r="E35" s="195">
        <v>500</v>
      </c>
      <c r="F35" s="195">
        <f>D35+E35</f>
        <v>500</v>
      </c>
      <c r="H35" s="82" t="s">
        <v>968</v>
      </c>
      <c r="I35" s="8"/>
      <c r="J35" s="8"/>
      <c r="K35" s="8"/>
      <c r="L35" s="8"/>
      <c r="M35" s="8"/>
      <c r="N35" s="25"/>
      <c r="O35" s="258" t="s">
        <v>3633</v>
      </c>
    </row>
    <row r="36" spans="1:19">
      <c r="A36" s="8" t="s">
        <v>65</v>
      </c>
      <c r="B36" s="8"/>
      <c r="C36" s="7" t="s">
        <v>39</v>
      </c>
      <c r="D36" s="194"/>
      <c r="E36" s="195">
        <v>500</v>
      </c>
      <c r="F36" s="195">
        <f>D36+E36</f>
        <v>500</v>
      </c>
      <c r="H36" s="289" t="s">
        <v>3532</v>
      </c>
      <c r="I36" s="8"/>
      <c r="J36" s="8" t="s">
        <v>532</v>
      </c>
      <c r="K36" s="8"/>
      <c r="L36" s="8" t="s">
        <v>300</v>
      </c>
      <c r="M36" s="8" t="s">
        <v>64</v>
      </c>
      <c r="N36" s="25"/>
      <c r="O36" s="257" t="s">
        <v>3621</v>
      </c>
      <c r="P36" s="17"/>
      <c r="Q36" s="16"/>
      <c r="R36" s="17"/>
    </row>
    <row r="37" spans="1:19" s="53" customFormat="1">
      <c r="A37" s="8" t="s">
        <v>465</v>
      </c>
      <c r="C37" s="7" t="s">
        <v>39</v>
      </c>
      <c r="D37" s="194"/>
      <c r="E37" s="195">
        <v>500</v>
      </c>
      <c r="F37" s="195">
        <f>D37+E37</f>
        <v>500</v>
      </c>
      <c r="G37" s="8" t="s">
        <v>2085</v>
      </c>
      <c r="H37" s="82" t="s">
        <v>467</v>
      </c>
      <c r="I37" s="8" t="s">
        <v>466</v>
      </c>
      <c r="J37" s="8"/>
      <c r="K37" s="8"/>
      <c r="L37" s="8" t="s">
        <v>282</v>
      </c>
      <c r="M37" s="8" t="s">
        <v>106</v>
      </c>
      <c r="N37" s="25">
        <v>28078</v>
      </c>
      <c r="O37" s="257" t="s">
        <v>3621</v>
      </c>
    </row>
    <row r="38" spans="1:19" s="53" customFormat="1">
      <c r="A38" s="8" t="s">
        <v>78</v>
      </c>
      <c r="C38" s="7" t="s">
        <v>39</v>
      </c>
      <c r="D38" s="194"/>
      <c r="E38" s="195">
        <v>500</v>
      </c>
      <c r="F38" s="195">
        <f>D38+E38</f>
        <v>500</v>
      </c>
      <c r="G38" s="8" t="s">
        <v>2085</v>
      </c>
      <c r="I38" s="8"/>
      <c r="J38" s="8"/>
      <c r="K38" s="8"/>
      <c r="L38" s="8" t="s">
        <v>278</v>
      </c>
      <c r="M38" s="8" t="s">
        <v>106</v>
      </c>
      <c r="N38" s="25">
        <v>28645</v>
      </c>
      <c r="O38" s="257" t="s">
        <v>3614</v>
      </c>
    </row>
    <row r="39" spans="1:19">
      <c r="A39" s="8" t="s">
        <v>20</v>
      </c>
      <c r="B39" s="8"/>
      <c r="C39" s="7" t="s">
        <v>39</v>
      </c>
      <c r="D39" s="194"/>
      <c r="E39" s="195">
        <v>500</v>
      </c>
      <c r="F39" s="195">
        <f t="shared" ref="F39:F67" si="2">D39+E39</f>
        <v>500</v>
      </c>
      <c r="G39" s="8" t="s">
        <v>19</v>
      </c>
      <c r="H39" s="82" t="s">
        <v>789</v>
      </c>
      <c r="I39" s="8"/>
      <c r="J39" s="8" t="s">
        <v>24</v>
      </c>
      <c r="K39" s="8"/>
      <c r="L39" s="8" t="s">
        <v>237</v>
      </c>
      <c r="M39" s="8" t="s">
        <v>106</v>
      </c>
      <c r="O39" s="256" t="s">
        <v>2429</v>
      </c>
      <c r="P39" s="17"/>
      <c r="Q39" s="16"/>
      <c r="R39" s="17"/>
    </row>
    <row r="40" spans="1:19">
      <c r="A40" s="115" t="s">
        <v>2419</v>
      </c>
      <c r="B40" s="8"/>
      <c r="C40" s="7" t="s">
        <v>39</v>
      </c>
      <c r="D40" s="194"/>
      <c r="E40" s="195">
        <v>500</v>
      </c>
      <c r="F40" s="195">
        <f t="shared" si="2"/>
        <v>500</v>
      </c>
      <c r="G40" s="14" t="s">
        <v>3456</v>
      </c>
      <c r="H40" s="82" t="s">
        <v>3653</v>
      </c>
      <c r="I40" s="53"/>
      <c r="J40" s="53"/>
      <c r="K40" s="53"/>
      <c r="L40" s="53"/>
      <c r="M40" s="8" t="s">
        <v>254</v>
      </c>
      <c r="N40" s="301"/>
      <c r="O40" s="256" t="s">
        <v>2417</v>
      </c>
      <c r="P40" s="17"/>
      <c r="Q40" s="16"/>
      <c r="R40" s="17"/>
    </row>
    <row r="41" spans="1:19">
      <c r="A41" s="8" t="s">
        <v>779</v>
      </c>
      <c r="B41" s="8"/>
      <c r="C41" s="7" t="s">
        <v>39</v>
      </c>
      <c r="D41" s="194"/>
      <c r="E41" s="195">
        <v>500</v>
      </c>
      <c r="F41" s="195">
        <f>D41+E41</f>
        <v>500</v>
      </c>
      <c r="G41" s="17" t="s">
        <v>3492</v>
      </c>
      <c r="H41" s="82" t="s">
        <v>858</v>
      </c>
      <c r="I41" s="8"/>
      <c r="J41" s="8" t="s">
        <v>23</v>
      </c>
      <c r="K41" s="8" t="s">
        <v>149</v>
      </c>
      <c r="L41" s="8" t="s">
        <v>150</v>
      </c>
      <c r="M41" s="8" t="s">
        <v>106</v>
      </c>
      <c r="N41" s="25">
        <v>28717</v>
      </c>
      <c r="O41" s="257" t="s">
        <v>3614</v>
      </c>
      <c r="P41" s="17"/>
      <c r="Q41" s="16"/>
      <c r="R41" s="17"/>
    </row>
    <row r="42" spans="1:19" s="53" customFormat="1">
      <c r="A42" s="8" t="s">
        <v>822</v>
      </c>
      <c r="C42" s="7" t="s">
        <v>39</v>
      </c>
      <c r="D42" s="194"/>
      <c r="E42" s="195">
        <v>500</v>
      </c>
      <c r="F42" s="195">
        <f>D42+E42</f>
        <v>500</v>
      </c>
      <c r="G42" s="8" t="s">
        <v>2800</v>
      </c>
      <c r="H42" s="183" t="s">
        <v>811</v>
      </c>
      <c r="I42" s="8" t="s">
        <v>826</v>
      </c>
      <c r="J42" s="8" t="s">
        <v>827</v>
      </c>
      <c r="K42" s="8" t="s">
        <v>828</v>
      </c>
      <c r="L42" s="8" t="s">
        <v>824</v>
      </c>
      <c r="M42" s="8" t="s">
        <v>825</v>
      </c>
      <c r="N42" s="25">
        <v>80305</v>
      </c>
      <c r="O42" s="258" t="s">
        <v>2424</v>
      </c>
    </row>
    <row r="43" spans="1:19">
      <c r="A43" s="8" t="s">
        <v>67</v>
      </c>
      <c r="B43" s="8"/>
      <c r="C43" s="7" t="s">
        <v>39</v>
      </c>
      <c r="D43" s="194"/>
      <c r="E43" s="195">
        <v>500</v>
      </c>
      <c r="F43" s="195">
        <f t="shared" si="2"/>
        <v>500</v>
      </c>
      <c r="H43" s="289" t="s">
        <v>2376</v>
      </c>
      <c r="I43" s="8" t="s">
        <v>531</v>
      </c>
      <c r="J43" s="8"/>
      <c r="K43" s="8"/>
      <c r="L43" s="8"/>
      <c r="M43" s="8" t="s">
        <v>299</v>
      </c>
      <c r="O43" s="257" t="s">
        <v>3621</v>
      </c>
      <c r="P43" s="17"/>
      <c r="Q43" s="16"/>
      <c r="R43" s="17"/>
    </row>
    <row r="44" spans="1:19">
      <c r="A44" s="8" t="s">
        <v>3570</v>
      </c>
      <c r="C44" s="7" t="s">
        <v>39</v>
      </c>
      <c r="E44" s="195">
        <v>500</v>
      </c>
      <c r="F44" s="195">
        <f t="shared" si="2"/>
        <v>500</v>
      </c>
      <c r="G44" s="140" t="s">
        <v>3569</v>
      </c>
      <c r="H44" s="82" t="s">
        <v>267</v>
      </c>
      <c r="I44" s="8"/>
      <c r="J44" s="8"/>
      <c r="K44" s="8"/>
      <c r="L44" s="8" t="s">
        <v>105</v>
      </c>
      <c r="M44" s="8" t="s">
        <v>106</v>
      </c>
      <c r="N44" s="25">
        <v>28719</v>
      </c>
      <c r="O44" s="257" t="s">
        <v>3621</v>
      </c>
      <c r="P44" s="17"/>
      <c r="Q44" s="16"/>
      <c r="R44" s="17"/>
    </row>
    <row r="45" spans="1:19">
      <c r="A45" s="3" t="s">
        <v>866</v>
      </c>
      <c r="B45" s="3"/>
      <c r="C45" s="7" t="s">
        <v>39</v>
      </c>
      <c r="D45" s="194"/>
      <c r="E45" s="195">
        <v>500</v>
      </c>
      <c r="F45" s="195">
        <f t="shared" si="2"/>
        <v>500</v>
      </c>
      <c r="G45" s="3" t="s">
        <v>3454</v>
      </c>
      <c r="H45" s="18" t="s">
        <v>865</v>
      </c>
      <c r="I45" s="8"/>
      <c r="J45" s="8"/>
      <c r="K45" s="8"/>
      <c r="L45" s="8" t="s">
        <v>2112</v>
      </c>
      <c r="M45" s="8" t="s">
        <v>106</v>
      </c>
      <c r="O45" s="257" t="s">
        <v>3621</v>
      </c>
      <c r="P45" s="17"/>
      <c r="Q45" s="16"/>
      <c r="R45" s="17"/>
    </row>
    <row r="46" spans="1:19">
      <c r="A46" s="8" t="s">
        <v>2087</v>
      </c>
      <c r="B46" s="8"/>
      <c r="C46" s="7" t="s">
        <v>39</v>
      </c>
      <c r="D46" s="194"/>
      <c r="E46" s="195">
        <v>500</v>
      </c>
      <c r="F46" s="195">
        <f t="shared" si="2"/>
        <v>500</v>
      </c>
      <c r="G46" s="3" t="s">
        <v>3546</v>
      </c>
      <c r="H46" s="82" t="s">
        <v>835</v>
      </c>
      <c r="I46" s="8" t="s">
        <v>837</v>
      </c>
      <c r="J46" s="8" t="s">
        <v>838</v>
      </c>
      <c r="K46" s="8" t="s">
        <v>839</v>
      </c>
      <c r="L46" s="8" t="s">
        <v>840</v>
      </c>
      <c r="M46" s="8" t="s">
        <v>106</v>
      </c>
      <c r="N46" s="25">
        <v>27106</v>
      </c>
      <c r="O46" s="257" t="s">
        <v>3621</v>
      </c>
      <c r="P46" s="17"/>
      <c r="Q46" s="16"/>
      <c r="R46" s="17"/>
    </row>
    <row r="47" spans="1:19">
      <c r="A47" s="8" t="s">
        <v>3505</v>
      </c>
      <c r="B47" s="8"/>
      <c r="C47" s="7" t="s">
        <v>39</v>
      </c>
      <c r="D47" s="194"/>
      <c r="E47" s="195">
        <v>500</v>
      </c>
      <c r="F47" s="195">
        <f t="shared" si="2"/>
        <v>500</v>
      </c>
      <c r="G47" s="14" t="s">
        <v>3506</v>
      </c>
      <c r="H47" s="82" t="s">
        <v>688</v>
      </c>
      <c r="I47" s="53"/>
      <c r="J47" s="53"/>
      <c r="K47" s="53"/>
      <c r="L47" s="8" t="s">
        <v>105</v>
      </c>
      <c r="M47" s="8" t="s">
        <v>106</v>
      </c>
      <c r="N47" s="25">
        <v>28719</v>
      </c>
      <c r="O47" s="257" t="s">
        <v>3621</v>
      </c>
      <c r="P47" s="17"/>
      <c r="Q47" s="16"/>
      <c r="R47" s="17"/>
      <c r="S47" s="16"/>
    </row>
    <row r="48" spans="1:19" s="53" customFormat="1">
      <c r="A48" s="8" t="s">
        <v>162</v>
      </c>
      <c r="C48" s="7" t="s">
        <v>39</v>
      </c>
      <c r="D48" s="194"/>
      <c r="E48" s="195">
        <v>500</v>
      </c>
      <c r="F48" s="195">
        <f>D48+E48</f>
        <v>500</v>
      </c>
      <c r="G48" s="59" t="s">
        <v>161</v>
      </c>
      <c r="H48" s="82" t="s">
        <v>448</v>
      </c>
      <c r="I48" s="8"/>
      <c r="J48" s="8" t="s">
        <v>163</v>
      </c>
      <c r="K48" s="8" t="s">
        <v>449</v>
      </c>
      <c r="L48" s="8" t="s">
        <v>378</v>
      </c>
      <c r="M48" s="8" t="s">
        <v>106</v>
      </c>
      <c r="N48" s="25">
        <v>28713</v>
      </c>
      <c r="O48" s="257" t="s">
        <v>3614</v>
      </c>
    </row>
    <row r="49" spans="1:19">
      <c r="A49" s="8" t="s">
        <v>21</v>
      </c>
      <c r="B49" s="8"/>
      <c r="C49" s="7" t="s">
        <v>39</v>
      </c>
      <c r="D49" s="194"/>
      <c r="E49" s="195">
        <v>500</v>
      </c>
      <c r="F49" s="195">
        <f>D49+E49</f>
        <v>500</v>
      </c>
      <c r="G49" s="17" t="s">
        <v>3490</v>
      </c>
      <c r="H49" s="82" t="s">
        <v>151</v>
      </c>
      <c r="I49" s="8"/>
      <c r="J49" s="8" t="s">
        <v>23</v>
      </c>
      <c r="K49" s="8" t="s">
        <v>3648</v>
      </c>
      <c r="L49" s="8" t="s">
        <v>150</v>
      </c>
      <c r="M49" s="8" t="s">
        <v>106</v>
      </c>
      <c r="N49" s="25">
        <v>28717</v>
      </c>
      <c r="O49" s="257" t="s">
        <v>3614</v>
      </c>
      <c r="P49" s="17"/>
      <c r="Q49" s="16"/>
      <c r="R49" s="17"/>
      <c r="S49" s="16"/>
    </row>
    <row r="50" spans="1:19" s="53" customFormat="1">
      <c r="A50" s="8" t="s">
        <v>526</v>
      </c>
      <c r="C50" s="7" t="s">
        <v>39</v>
      </c>
      <c r="D50" s="194"/>
      <c r="E50" s="195">
        <v>500</v>
      </c>
      <c r="F50" s="195">
        <f>D50+E50</f>
        <v>500</v>
      </c>
      <c r="H50" s="183" t="s">
        <v>3582</v>
      </c>
      <c r="I50" s="8"/>
      <c r="J50" s="8"/>
      <c r="K50" s="8"/>
      <c r="L50" s="8"/>
      <c r="M50" s="8"/>
      <c r="N50" s="25"/>
      <c r="O50" s="258" t="s">
        <v>3638</v>
      </c>
    </row>
    <row r="51" spans="1:19">
      <c r="A51" s="3" t="s">
        <v>2113</v>
      </c>
      <c r="B51" s="3"/>
      <c r="C51" s="7" t="s">
        <v>39</v>
      </c>
      <c r="D51" s="194"/>
      <c r="E51" s="195">
        <v>500</v>
      </c>
      <c r="F51" s="195">
        <f t="shared" si="2"/>
        <v>500</v>
      </c>
      <c r="H51" s="82" t="s">
        <v>111</v>
      </c>
      <c r="I51" s="8"/>
      <c r="J51" s="8"/>
      <c r="K51" s="8"/>
      <c r="L51" s="8" t="s">
        <v>105</v>
      </c>
      <c r="M51" s="8" t="s">
        <v>106</v>
      </c>
      <c r="N51" s="25">
        <v>28719</v>
      </c>
      <c r="O51" s="257" t="s">
        <v>3621</v>
      </c>
      <c r="P51" s="17"/>
      <c r="Q51" s="16"/>
      <c r="R51" s="17"/>
    </row>
    <row r="52" spans="1:19">
      <c r="A52" s="8" t="s">
        <v>612</v>
      </c>
      <c r="B52" s="8"/>
      <c r="C52" s="7" t="s">
        <v>39</v>
      </c>
      <c r="D52" s="194"/>
      <c r="E52" s="195">
        <v>500</v>
      </c>
      <c r="F52" s="195">
        <f t="shared" si="2"/>
        <v>500</v>
      </c>
      <c r="G52" s="3" t="s">
        <v>3454</v>
      </c>
      <c r="H52" s="82" t="s">
        <v>264</v>
      </c>
      <c r="I52" s="8" t="s">
        <v>552</v>
      </c>
      <c r="J52" s="49"/>
      <c r="K52" s="8"/>
      <c r="L52" s="8" t="s">
        <v>237</v>
      </c>
      <c r="M52" s="8" t="s">
        <v>106</v>
      </c>
      <c r="O52" s="259" t="s">
        <v>3620</v>
      </c>
      <c r="P52" s="17"/>
      <c r="Q52" s="16"/>
      <c r="R52" s="17"/>
      <c r="S52" s="16"/>
    </row>
    <row r="53" spans="1:19">
      <c r="A53" s="8" t="s">
        <v>70</v>
      </c>
      <c r="B53" s="8"/>
      <c r="C53" s="7" t="s">
        <v>39</v>
      </c>
      <c r="D53" s="194"/>
      <c r="E53" s="195">
        <v>500</v>
      </c>
      <c r="F53" s="195">
        <f t="shared" si="2"/>
        <v>500</v>
      </c>
      <c r="H53" s="82" t="s">
        <v>2023</v>
      </c>
      <c r="I53" s="8"/>
      <c r="J53" s="8"/>
      <c r="K53" s="8"/>
      <c r="L53" s="8"/>
      <c r="M53" s="8" t="s">
        <v>236</v>
      </c>
      <c r="N53" s="25"/>
      <c r="O53" s="256" t="s">
        <v>2418</v>
      </c>
      <c r="P53" s="17"/>
      <c r="Q53" s="16"/>
      <c r="R53" s="17"/>
    </row>
    <row r="54" spans="1:19">
      <c r="A54" s="8" t="s">
        <v>2251</v>
      </c>
      <c r="B54" s="8"/>
      <c r="C54" s="6" t="s">
        <v>39</v>
      </c>
      <c r="D54" s="195"/>
      <c r="E54" s="195">
        <v>500</v>
      </c>
      <c r="F54" s="194">
        <f>D54+E54</f>
        <v>500</v>
      </c>
      <c r="G54" s="3" t="s">
        <v>3455</v>
      </c>
      <c r="H54" s="82"/>
      <c r="I54" s="8"/>
      <c r="J54" s="8"/>
      <c r="K54" s="8"/>
      <c r="L54" s="8" t="s">
        <v>1651</v>
      </c>
      <c r="M54" s="8" t="s">
        <v>106</v>
      </c>
      <c r="N54" s="25"/>
      <c r="O54" s="257" t="s">
        <v>3618</v>
      </c>
    </row>
    <row r="55" spans="1:19">
      <c r="A55" s="8" t="s">
        <v>599</v>
      </c>
      <c r="B55" s="8"/>
      <c r="C55" s="7" t="s">
        <v>39</v>
      </c>
      <c r="D55" s="194"/>
      <c r="E55" s="195">
        <v>500</v>
      </c>
      <c r="F55" s="195">
        <f t="shared" si="2"/>
        <v>500</v>
      </c>
      <c r="G55" s="14" t="s">
        <v>3506</v>
      </c>
      <c r="H55" s="8"/>
      <c r="I55" s="53"/>
      <c r="J55" s="53"/>
      <c r="K55" s="53"/>
      <c r="L55" s="53"/>
      <c r="M55" s="53"/>
      <c r="N55" s="301"/>
      <c r="O55" s="257" t="s">
        <v>1926</v>
      </c>
      <c r="P55" s="17"/>
      <c r="Q55" s="16"/>
      <c r="R55" s="17"/>
      <c r="S55" s="16"/>
    </row>
    <row r="56" spans="1:19">
      <c r="A56" s="3" t="s">
        <v>27</v>
      </c>
      <c r="C56" s="7" t="s">
        <v>39</v>
      </c>
      <c r="E56" s="195">
        <v>500</v>
      </c>
      <c r="F56" s="195">
        <f t="shared" si="2"/>
        <v>500</v>
      </c>
      <c r="G56" s="8" t="s">
        <v>232</v>
      </c>
      <c r="H56" s="18" t="s">
        <v>112</v>
      </c>
      <c r="I56" s="3" t="s">
        <v>222</v>
      </c>
      <c r="J56" s="3" t="s">
        <v>223</v>
      </c>
      <c r="K56" s="3"/>
      <c r="L56" s="3" t="s">
        <v>105</v>
      </c>
      <c r="M56" s="3" t="s">
        <v>106</v>
      </c>
      <c r="N56" s="22">
        <v>28719</v>
      </c>
      <c r="O56" s="257" t="s">
        <v>3622</v>
      </c>
      <c r="P56" s="17"/>
      <c r="Q56" s="16"/>
      <c r="R56" s="17"/>
    </row>
    <row r="57" spans="1:19" s="53" customFormat="1">
      <c r="A57" s="8" t="s">
        <v>249</v>
      </c>
      <c r="C57" s="7" t="s">
        <v>39</v>
      </c>
      <c r="D57" s="194"/>
      <c r="E57" s="195">
        <v>500</v>
      </c>
      <c r="F57" s="195">
        <f>D57+E57</f>
        <v>500</v>
      </c>
      <c r="G57" s="8" t="s">
        <v>2085</v>
      </c>
      <c r="H57" s="8"/>
      <c r="I57" s="8"/>
      <c r="J57" s="8"/>
      <c r="K57" s="8"/>
      <c r="L57" s="8" t="s">
        <v>279</v>
      </c>
      <c r="M57" s="8" t="s">
        <v>106</v>
      </c>
      <c r="N57" s="25"/>
      <c r="O57" s="257" t="s">
        <v>3614</v>
      </c>
    </row>
    <row r="58" spans="1:19">
      <c r="A58" s="8" t="s">
        <v>3530</v>
      </c>
      <c r="C58" s="7" t="s">
        <v>39</v>
      </c>
      <c r="D58" s="194"/>
      <c r="E58" s="195">
        <v>500</v>
      </c>
      <c r="F58" s="195">
        <f>D58+E58</f>
        <v>500</v>
      </c>
      <c r="G58" s="8" t="s">
        <v>1384</v>
      </c>
      <c r="H58" s="82" t="s">
        <v>2022</v>
      </c>
      <c r="I58" s="59" t="s">
        <v>1942</v>
      </c>
      <c r="J58" s="8" t="s">
        <v>1943</v>
      </c>
      <c r="K58" s="8" t="s">
        <v>1946</v>
      </c>
      <c r="L58" s="8" t="s">
        <v>1945</v>
      </c>
      <c r="M58" s="8" t="s">
        <v>106</v>
      </c>
      <c r="N58" s="25">
        <v>28741</v>
      </c>
      <c r="O58" s="259" t="s">
        <v>3620</v>
      </c>
      <c r="P58" s="17"/>
      <c r="Q58" s="16"/>
      <c r="R58" s="17"/>
    </row>
    <row r="59" spans="1:19" s="53" customFormat="1">
      <c r="A59" s="8" t="s">
        <v>46</v>
      </c>
      <c r="C59" s="7" t="s">
        <v>39</v>
      </c>
      <c r="D59" s="243"/>
      <c r="E59" s="195">
        <v>500</v>
      </c>
      <c r="F59" s="195">
        <f>D59+E59</f>
        <v>500</v>
      </c>
      <c r="G59" s="49"/>
      <c r="H59" s="8"/>
      <c r="I59" s="8"/>
      <c r="J59" s="8"/>
      <c r="K59" s="8"/>
      <c r="L59" s="8" t="s">
        <v>248</v>
      </c>
      <c r="M59" s="8" t="s">
        <v>106</v>
      </c>
      <c r="N59" s="25"/>
      <c r="O59" s="259" t="s">
        <v>3623</v>
      </c>
    </row>
    <row r="60" spans="1:19" s="53" customFormat="1">
      <c r="A60" s="8" t="s">
        <v>3457</v>
      </c>
      <c r="C60" s="7" t="s">
        <v>39</v>
      </c>
      <c r="D60" s="243"/>
      <c r="E60" s="195">
        <v>500</v>
      </c>
      <c r="F60" s="195">
        <f>D60+E60</f>
        <v>500</v>
      </c>
      <c r="G60" s="59" t="s">
        <v>3711</v>
      </c>
      <c r="H60" s="8"/>
      <c r="I60" s="8"/>
      <c r="J60" s="8"/>
      <c r="K60" s="8"/>
      <c r="L60" s="8"/>
      <c r="M60" s="8"/>
      <c r="N60" s="25"/>
      <c r="O60" s="259"/>
    </row>
    <row r="61" spans="1:19">
      <c r="A61" s="8" t="s">
        <v>591</v>
      </c>
      <c r="B61" s="8"/>
      <c r="C61" s="7" t="s">
        <v>39</v>
      </c>
      <c r="D61" s="194"/>
      <c r="E61" s="195">
        <v>500</v>
      </c>
      <c r="F61" s="195">
        <f t="shared" si="2"/>
        <v>500</v>
      </c>
      <c r="G61" s="8" t="s">
        <v>36</v>
      </c>
      <c r="H61" s="82" t="s">
        <v>594</v>
      </c>
      <c r="I61" s="8"/>
      <c r="J61" s="8"/>
      <c r="K61" s="8"/>
      <c r="L61" s="8" t="s">
        <v>245</v>
      </c>
      <c r="M61" s="8" t="s">
        <v>106</v>
      </c>
      <c r="N61" s="25">
        <v>28025</v>
      </c>
      <c r="O61" s="259" t="s">
        <v>3620</v>
      </c>
      <c r="P61" s="17"/>
      <c r="Q61" s="16"/>
      <c r="R61" s="17"/>
      <c r="S61" s="16"/>
    </row>
    <row r="62" spans="1:19" s="53" customFormat="1">
      <c r="A62" s="8" t="s">
        <v>44</v>
      </c>
      <c r="C62" s="7" t="s">
        <v>39</v>
      </c>
      <c r="D62" s="194"/>
      <c r="E62" s="195">
        <v>500</v>
      </c>
      <c r="F62" s="195">
        <f>D62+E62</f>
        <v>500</v>
      </c>
      <c r="G62" s="8" t="s">
        <v>2085</v>
      </c>
      <c r="H62" s="250" t="s">
        <v>272</v>
      </c>
      <c r="I62" s="8" t="s">
        <v>45</v>
      </c>
      <c r="J62" s="8"/>
      <c r="K62" s="8"/>
      <c r="L62" s="8" t="s">
        <v>247</v>
      </c>
      <c r="M62" s="8" t="s">
        <v>106</v>
      </c>
      <c r="N62" s="25"/>
      <c r="O62" s="259" t="s">
        <v>3620</v>
      </c>
    </row>
    <row r="63" spans="1:19" s="53" customFormat="1">
      <c r="A63" s="8" t="s">
        <v>3534</v>
      </c>
      <c r="C63" s="7" t="s">
        <v>39</v>
      </c>
      <c r="D63" s="194"/>
      <c r="E63" s="195">
        <v>500</v>
      </c>
      <c r="F63" s="195">
        <f>D63+E63</f>
        <v>500</v>
      </c>
      <c r="G63" s="49"/>
      <c r="H63" s="82" t="s">
        <v>785</v>
      </c>
      <c r="I63" s="8" t="s">
        <v>803</v>
      </c>
      <c r="J63" s="8" t="s">
        <v>804</v>
      </c>
      <c r="K63" s="8"/>
      <c r="L63" s="8" t="s">
        <v>807</v>
      </c>
      <c r="M63" s="8" t="s">
        <v>106</v>
      </c>
      <c r="N63" s="25"/>
      <c r="O63" s="257" t="s">
        <v>3618</v>
      </c>
    </row>
    <row r="64" spans="1:19" s="53" customFormat="1">
      <c r="A64" s="8" t="s">
        <v>1603</v>
      </c>
      <c r="C64" s="7" t="s">
        <v>39</v>
      </c>
      <c r="D64" s="243"/>
      <c r="E64" s="195">
        <v>500</v>
      </c>
      <c r="F64" s="195">
        <f>D64+E64</f>
        <v>500</v>
      </c>
      <c r="G64" s="8" t="s">
        <v>622</v>
      </c>
      <c r="I64" s="8"/>
      <c r="J64" s="8"/>
      <c r="K64" s="8"/>
      <c r="L64" s="8" t="s">
        <v>625</v>
      </c>
      <c r="M64" s="8" t="s">
        <v>236</v>
      </c>
      <c r="N64" s="25"/>
      <c r="O64" s="257" t="s">
        <v>3203</v>
      </c>
    </row>
    <row r="65" spans="1:19" s="53" customFormat="1">
      <c r="A65" s="8" t="s">
        <v>468</v>
      </c>
      <c r="C65" s="7" t="s">
        <v>39</v>
      </c>
      <c r="D65" s="194"/>
      <c r="E65" s="195">
        <v>500</v>
      </c>
      <c r="F65" s="195">
        <f>D65+E65</f>
        <v>500</v>
      </c>
      <c r="G65" s="8" t="s">
        <v>2085</v>
      </c>
      <c r="H65" s="8"/>
      <c r="I65" s="8"/>
      <c r="J65" s="8"/>
      <c r="K65" s="8"/>
      <c r="L65" s="8"/>
      <c r="M65" s="8" t="s">
        <v>106</v>
      </c>
      <c r="N65" s="25"/>
      <c r="O65" s="257" t="s">
        <v>3614</v>
      </c>
    </row>
    <row r="66" spans="1:19">
      <c r="A66" s="8" t="s">
        <v>101</v>
      </c>
      <c r="B66" s="8"/>
      <c r="C66" s="7" t="s">
        <v>39</v>
      </c>
      <c r="D66" s="194"/>
      <c r="E66" s="195">
        <v>500</v>
      </c>
      <c r="F66" s="195">
        <f t="shared" si="2"/>
        <v>500</v>
      </c>
      <c r="H66" s="82" t="s">
        <v>689</v>
      </c>
      <c r="I66" s="8" t="s">
        <v>690</v>
      </c>
      <c r="J66" s="8" t="s">
        <v>691</v>
      </c>
      <c r="K66" s="8" t="s">
        <v>550</v>
      </c>
      <c r="L66" s="8" t="s">
        <v>551</v>
      </c>
      <c r="M66" s="8" t="s">
        <v>299</v>
      </c>
      <c r="N66" s="25">
        <v>24901</v>
      </c>
      <c r="O66" s="257" t="s">
        <v>3621</v>
      </c>
    </row>
    <row r="67" spans="1:19">
      <c r="A67" s="8" t="s">
        <v>77</v>
      </c>
      <c r="B67" s="8"/>
      <c r="C67" s="7" t="s">
        <v>39</v>
      </c>
      <c r="D67" s="194"/>
      <c r="E67" s="195">
        <v>500</v>
      </c>
      <c r="F67" s="195">
        <f t="shared" si="2"/>
        <v>500</v>
      </c>
      <c r="H67" s="82" t="s">
        <v>265</v>
      </c>
      <c r="I67" s="8" t="s">
        <v>1939</v>
      </c>
      <c r="J67" s="8"/>
      <c r="K67" s="8"/>
      <c r="L67" s="8" t="s">
        <v>105</v>
      </c>
      <c r="M67" s="8" t="s">
        <v>106</v>
      </c>
      <c r="N67" s="124">
        <v>28719</v>
      </c>
      <c r="O67" s="257" t="s">
        <v>3618</v>
      </c>
      <c r="P67" s="17"/>
      <c r="Q67" s="16"/>
      <c r="R67" s="17"/>
    </row>
    <row r="68" spans="1:19" s="53" customFormat="1">
      <c r="A68" s="8" t="s">
        <v>469</v>
      </c>
      <c r="C68" s="7" t="s">
        <v>39</v>
      </c>
      <c r="D68" s="194"/>
      <c r="E68" s="195">
        <v>500</v>
      </c>
      <c r="F68" s="195">
        <f>D68+E68</f>
        <v>500</v>
      </c>
      <c r="H68" s="82" t="s">
        <v>472</v>
      </c>
      <c r="I68" s="8" t="s">
        <v>470</v>
      </c>
      <c r="J68" s="8" t="s">
        <v>471</v>
      </c>
      <c r="K68" s="8"/>
      <c r="L68" s="8"/>
      <c r="M68" s="8"/>
      <c r="N68" s="25"/>
      <c r="O68" s="257" t="s">
        <v>3621</v>
      </c>
    </row>
    <row r="69" spans="1:19" s="53" customFormat="1">
      <c r="A69" s="8" t="s">
        <v>3676</v>
      </c>
      <c r="C69" s="7" t="s">
        <v>39</v>
      </c>
      <c r="D69" s="194"/>
      <c r="E69" s="195">
        <v>500</v>
      </c>
      <c r="F69" s="195">
        <f>D69+E69</f>
        <v>500</v>
      </c>
      <c r="G69" s="8" t="s">
        <v>3559</v>
      </c>
      <c r="H69" s="82" t="s">
        <v>3677</v>
      </c>
      <c r="I69" s="8" t="s">
        <v>3678</v>
      </c>
      <c r="J69" s="8"/>
      <c r="K69" s="8"/>
      <c r="L69" s="8" t="s">
        <v>782</v>
      </c>
      <c r="M69" s="8" t="s">
        <v>106</v>
      </c>
      <c r="N69" s="25"/>
      <c r="O69" s="257" t="s">
        <v>3679</v>
      </c>
    </row>
    <row r="70" spans="1:19" s="53" customFormat="1">
      <c r="A70" s="8" t="s">
        <v>924</v>
      </c>
      <c r="C70" s="7" t="s">
        <v>39</v>
      </c>
      <c r="D70" s="194"/>
      <c r="E70" s="195">
        <v>500</v>
      </c>
      <c r="F70" s="195">
        <f>D70+E70</f>
        <v>500</v>
      </c>
      <c r="H70" s="82" t="s">
        <v>923</v>
      </c>
      <c r="I70" s="8"/>
      <c r="J70" s="8"/>
      <c r="K70" s="8"/>
      <c r="L70" s="8"/>
      <c r="M70" s="8"/>
      <c r="N70" s="25"/>
      <c r="O70" s="257" t="s">
        <v>3621</v>
      </c>
    </row>
    <row r="71" spans="1:19">
      <c r="A71" s="8" t="s">
        <v>575</v>
      </c>
      <c r="B71" s="8"/>
      <c r="C71" s="7" t="s">
        <v>39</v>
      </c>
      <c r="D71" s="194"/>
      <c r="E71" s="195">
        <v>500</v>
      </c>
      <c r="F71" s="195">
        <f>D71+E71</f>
        <v>500</v>
      </c>
      <c r="G71" s="17" t="s">
        <v>3491</v>
      </c>
      <c r="H71" s="289" t="s">
        <v>3522</v>
      </c>
      <c r="I71" s="8"/>
      <c r="J71" s="8"/>
      <c r="K71" s="8"/>
      <c r="L71" s="8" t="s">
        <v>237</v>
      </c>
      <c r="M71" s="8" t="s">
        <v>106</v>
      </c>
      <c r="O71" s="257" t="s">
        <v>3621</v>
      </c>
      <c r="P71" s="17"/>
      <c r="Q71" s="16"/>
      <c r="R71" s="17"/>
    </row>
    <row r="72" spans="1:19">
      <c r="A72" s="22">
        <f>71-4-1</f>
        <v>66</v>
      </c>
    </row>
    <row r="73" spans="1:19">
      <c r="A73" s="8" t="s">
        <v>3524</v>
      </c>
      <c r="B73" s="6">
        <v>11</v>
      </c>
      <c r="D73" s="195">
        <f>SUM(D4:D72)</f>
        <v>9667</v>
      </c>
      <c r="E73" s="195">
        <f>SUM(E4:E72)</f>
        <v>36400</v>
      </c>
      <c r="F73" s="195">
        <f>SUM(F4:F72)</f>
        <v>96067</v>
      </c>
      <c r="P73" s="17"/>
      <c r="Q73" s="16"/>
      <c r="R73" s="17"/>
      <c r="S73" s="16"/>
    </row>
    <row r="74" spans="1:19">
      <c r="A74" s="53"/>
      <c r="B74" s="53"/>
      <c r="C74" s="123"/>
      <c r="P74" s="17"/>
      <c r="R74" s="17"/>
      <c r="S74" s="16"/>
    </row>
    <row r="75" spans="1:19" ht="15.75">
      <c r="A75" s="193" t="s">
        <v>2061</v>
      </c>
      <c r="B75" s="193"/>
      <c r="C75" s="266"/>
      <c r="D75" s="240"/>
      <c r="E75" s="244"/>
      <c r="F75" s="244"/>
      <c r="G75" s="8"/>
      <c r="H75" s="8"/>
      <c r="I75" s="8"/>
      <c r="J75" s="8"/>
      <c r="K75" s="8"/>
      <c r="L75" s="8"/>
      <c r="M75" s="8"/>
      <c r="P75" s="17"/>
      <c r="Q75" s="16"/>
      <c r="R75" s="17"/>
      <c r="S75" s="16"/>
    </row>
    <row r="76" spans="1:19">
      <c r="A76" s="8" t="s">
        <v>2123</v>
      </c>
      <c r="B76" s="8"/>
      <c r="C76" s="268" t="s">
        <v>39</v>
      </c>
      <c r="D76" s="198">
        <v>1200</v>
      </c>
      <c r="E76" s="195">
        <v>100</v>
      </c>
      <c r="F76" s="195">
        <f t="shared" ref="F76:F90" si="3">D76+E76</f>
        <v>1300</v>
      </c>
      <c r="G76" s="4" t="s">
        <v>202</v>
      </c>
      <c r="H76" s="80" t="s">
        <v>1779</v>
      </c>
      <c r="I76" s="4" t="s">
        <v>443</v>
      </c>
      <c r="J76" s="4"/>
      <c r="K76" s="4" t="s">
        <v>1782</v>
      </c>
      <c r="L76" s="4" t="s">
        <v>245</v>
      </c>
      <c r="M76" s="4" t="s">
        <v>106</v>
      </c>
      <c r="N76" s="26">
        <v>28025</v>
      </c>
      <c r="O76" s="257" t="s">
        <v>3614</v>
      </c>
    </row>
    <row r="77" spans="1:19" s="53" customFormat="1">
      <c r="A77" s="8" t="s">
        <v>617</v>
      </c>
      <c r="C77" s="7" t="s">
        <v>39</v>
      </c>
      <c r="D77" s="195">
        <v>1000</v>
      </c>
      <c r="E77" s="195">
        <v>100</v>
      </c>
      <c r="F77" s="195">
        <f t="shared" si="3"/>
        <v>1100</v>
      </c>
      <c r="G77" s="8" t="s">
        <v>623</v>
      </c>
      <c r="I77" s="8"/>
      <c r="J77" s="8"/>
      <c r="K77" s="8"/>
      <c r="L77" s="8" t="s">
        <v>313</v>
      </c>
      <c r="M77" s="8" t="s">
        <v>236</v>
      </c>
      <c r="N77" s="25"/>
      <c r="O77" s="257" t="s">
        <v>1926</v>
      </c>
    </row>
    <row r="78" spans="1:19">
      <c r="A78" s="8" t="s">
        <v>502</v>
      </c>
      <c r="E78" s="195">
        <v>200</v>
      </c>
      <c r="F78" s="195">
        <f t="shared" si="3"/>
        <v>200</v>
      </c>
      <c r="H78" s="82" t="s">
        <v>783</v>
      </c>
      <c r="I78" s="8"/>
      <c r="J78" s="8"/>
      <c r="K78" s="8"/>
      <c r="L78" s="8" t="s">
        <v>805</v>
      </c>
      <c r="M78" s="8" t="s">
        <v>64</v>
      </c>
      <c r="N78" s="25"/>
      <c r="O78" s="259" t="s">
        <v>3620</v>
      </c>
    </row>
    <row r="79" spans="1:19">
      <c r="A79" s="8" t="s">
        <v>2106</v>
      </c>
      <c r="B79" s="8"/>
      <c r="C79" s="7"/>
      <c r="D79" s="194"/>
      <c r="E79" s="195">
        <v>200</v>
      </c>
      <c r="F79" s="195">
        <f t="shared" si="3"/>
        <v>200</v>
      </c>
      <c r="G79" s="8" t="s">
        <v>1629</v>
      </c>
      <c r="H79" s="82" t="s">
        <v>1630</v>
      </c>
      <c r="I79" s="8" t="s">
        <v>1631</v>
      </c>
      <c r="J79" s="8"/>
      <c r="K79" s="8" t="s">
        <v>1632</v>
      </c>
      <c r="L79" s="8" t="s">
        <v>1226</v>
      </c>
      <c r="M79" s="8" t="s">
        <v>297</v>
      </c>
      <c r="N79" s="25">
        <v>40204</v>
      </c>
      <c r="O79" s="259" t="s">
        <v>3620</v>
      </c>
      <c r="P79" s="17"/>
      <c r="Q79" s="16"/>
      <c r="R79" s="17"/>
    </row>
    <row r="80" spans="1:19">
      <c r="A80" s="8" t="s">
        <v>3494</v>
      </c>
      <c r="B80" s="8"/>
      <c r="C80" s="7"/>
      <c r="D80" s="194"/>
      <c r="E80" s="195">
        <v>200</v>
      </c>
      <c r="F80" s="195">
        <f t="shared" si="3"/>
        <v>200</v>
      </c>
      <c r="G80" s="8" t="s">
        <v>1633</v>
      </c>
      <c r="H80" s="82" t="s">
        <v>627</v>
      </c>
      <c r="I80" s="8" t="s">
        <v>628</v>
      </c>
      <c r="J80" s="8" t="s">
        <v>629</v>
      </c>
      <c r="K80" s="8" t="s">
        <v>630</v>
      </c>
      <c r="L80" s="8" t="s">
        <v>631</v>
      </c>
      <c r="M80" s="8" t="s">
        <v>297</v>
      </c>
      <c r="N80" s="25" t="s">
        <v>632</v>
      </c>
      <c r="O80" s="259" t="s">
        <v>3620</v>
      </c>
      <c r="P80" s="17"/>
      <c r="Q80" s="16"/>
      <c r="R80" s="17"/>
    </row>
    <row r="81" spans="1:18">
      <c r="A81" s="8" t="s">
        <v>3504</v>
      </c>
      <c r="B81" s="8"/>
      <c r="C81" s="7"/>
      <c r="D81" s="194"/>
      <c r="E81" s="195">
        <v>200</v>
      </c>
      <c r="F81" s="195">
        <f t="shared" si="3"/>
        <v>200</v>
      </c>
      <c r="G81" s="3" t="s">
        <v>3454</v>
      </c>
      <c r="H81" s="82" t="s">
        <v>601</v>
      </c>
      <c r="I81" s="8" t="s">
        <v>604</v>
      </c>
      <c r="J81" s="8" t="s">
        <v>605</v>
      </c>
      <c r="K81" s="8"/>
      <c r="L81" s="8" t="s">
        <v>283</v>
      </c>
      <c r="M81" s="8" t="s">
        <v>106</v>
      </c>
      <c r="N81" s="25"/>
      <c r="O81" s="259" t="s">
        <v>3620</v>
      </c>
      <c r="P81" s="17"/>
      <c r="Q81" s="16"/>
      <c r="R81" s="17"/>
    </row>
    <row r="82" spans="1:18">
      <c r="A82" s="8" t="s">
        <v>852</v>
      </c>
      <c r="B82" s="8"/>
      <c r="C82" s="7"/>
      <c r="D82" s="194"/>
      <c r="E82" s="195">
        <v>100</v>
      </c>
      <c r="F82" s="195">
        <f t="shared" si="3"/>
        <v>100</v>
      </c>
      <c r="G82" s="8" t="s">
        <v>36</v>
      </c>
      <c r="H82" s="82" t="s">
        <v>851</v>
      </c>
      <c r="I82" s="8"/>
      <c r="J82" s="8"/>
      <c r="K82" s="8"/>
      <c r="L82" s="8" t="s">
        <v>171</v>
      </c>
      <c r="M82" s="8" t="s">
        <v>106</v>
      </c>
      <c r="N82" s="25"/>
      <c r="O82" s="259" t="s">
        <v>3620</v>
      </c>
      <c r="P82" s="17"/>
      <c r="Q82" s="16"/>
      <c r="R82" s="17"/>
    </row>
    <row r="83" spans="1:18">
      <c r="A83" s="8" t="s">
        <v>2115</v>
      </c>
      <c r="B83" s="8"/>
      <c r="C83" s="7"/>
      <c r="D83" s="194"/>
      <c r="E83" s="195">
        <v>100</v>
      </c>
      <c r="F83" s="195">
        <f t="shared" si="3"/>
        <v>100</v>
      </c>
      <c r="G83" s="3" t="s">
        <v>3454</v>
      </c>
      <c r="H83" s="82" t="s">
        <v>798</v>
      </c>
      <c r="I83" s="8" t="s">
        <v>1874</v>
      </c>
      <c r="J83" s="8"/>
      <c r="K83" s="8"/>
      <c r="L83" s="8" t="s">
        <v>237</v>
      </c>
      <c r="M83" s="8" t="s">
        <v>106</v>
      </c>
      <c r="N83" s="25"/>
      <c r="O83" s="259" t="s">
        <v>3620</v>
      </c>
      <c r="P83" s="17"/>
      <c r="Q83" s="16"/>
      <c r="R83" s="17"/>
    </row>
    <row r="84" spans="1:18">
      <c r="A84" s="8" t="s">
        <v>3548</v>
      </c>
      <c r="B84" s="53"/>
      <c r="C84" s="7" t="s">
        <v>2082</v>
      </c>
      <c r="D84" s="242"/>
      <c r="E84" s="195">
        <v>100</v>
      </c>
      <c r="F84" s="195">
        <f t="shared" si="3"/>
        <v>100</v>
      </c>
      <c r="G84" s="3" t="s">
        <v>3454</v>
      </c>
      <c r="H84" s="289" t="s">
        <v>3547</v>
      </c>
      <c r="I84" s="8" t="s">
        <v>2374</v>
      </c>
      <c r="J84" s="8" t="s">
        <v>2375</v>
      </c>
      <c r="K84" s="8"/>
      <c r="L84" s="8" t="s">
        <v>282</v>
      </c>
      <c r="M84" s="8" t="s">
        <v>106</v>
      </c>
      <c r="N84" s="25"/>
      <c r="O84" s="257" t="s">
        <v>3618</v>
      </c>
      <c r="P84" s="53"/>
    </row>
    <row r="85" spans="1:18">
      <c r="A85" s="8" t="s">
        <v>3683</v>
      </c>
      <c r="B85" s="8"/>
      <c r="C85" s="7"/>
      <c r="D85" s="194"/>
      <c r="E85" s="195">
        <v>100</v>
      </c>
      <c r="F85" s="195">
        <f t="shared" si="3"/>
        <v>100</v>
      </c>
      <c r="G85" s="3" t="s">
        <v>3454</v>
      </c>
      <c r="H85" s="82" t="s">
        <v>813</v>
      </c>
      <c r="I85" s="8" t="s">
        <v>3684</v>
      </c>
      <c r="J85" s="8" t="s">
        <v>3685</v>
      </c>
      <c r="K85" s="8" t="s">
        <v>3686</v>
      </c>
      <c r="L85" s="8" t="s">
        <v>309</v>
      </c>
      <c r="M85" s="8" t="s">
        <v>106</v>
      </c>
      <c r="N85" s="25">
        <v>28036</v>
      </c>
      <c r="O85" s="259" t="s">
        <v>3620</v>
      </c>
      <c r="P85" s="17"/>
      <c r="Q85" s="16"/>
      <c r="R85" s="17"/>
    </row>
    <row r="86" spans="1:18">
      <c r="A86" s="3" t="s">
        <v>901</v>
      </c>
      <c r="C86" s="6" t="s">
        <v>2082</v>
      </c>
      <c r="E86" s="195">
        <v>100</v>
      </c>
      <c r="F86" s="195">
        <f t="shared" si="3"/>
        <v>100</v>
      </c>
      <c r="G86" s="3" t="s">
        <v>3454</v>
      </c>
      <c r="H86" s="18" t="s">
        <v>900</v>
      </c>
      <c r="I86" s="3"/>
      <c r="J86" s="3"/>
      <c r="K86" s="3"/>
      <c r="L86" s="3"/>
      <c r="M86" s="3"/>
      <c r="N86" s="22"/>
      <c r="O86" s="259" t="s">
        <v>3620</v>
      </c>
      <c r="P86" s="139"/>
      <c r="Q86" s="16"/>
      <c r="R86" s="17"/>
    </row>
    <row r="87" spans="1:18">
      <c r="A87" s="3" t="s">
        <v>2078</v>
      </c>
      <c r="B87" s="3"/>
      <c r="C87" s="6" t="s">
        <v>2082</v>
      </c>
      <c r="D87" s="195"/>
      <c r="E87" s="195">
        <v>100</v>
      </c>
      <c r="F87" s="195">
        <f t="shared" si="3"/>
        <v>100</v>
      </c>
      <c r="G87" s="8" t="s">
        <v>1944</v>
      </c>
      <c r="H87" s="82" t="s">
        <v>2022</v>
      </c>
      <c r="I87" s="59" t="s">
        <v>1942</v>
      </c>
      <c r="J87" s="8" t="s">
        <v>1943</v>
      </c>
      <c r="K87" s="8" t="s">
        <v>1946</v>
      </c>
      <c r="L87" s="8" t="s">
        <v>1945</v>
      </c>
      <c r="M87" s="8" t="s">
        <v>106</v>
      </c>
      <c r="N87" s="25">
        <v>28741</v>
      </c>
      <c r="O87" s="259" t="s">
        <v>3620</v>
      </c>
    </row>
    <row r="88" spans="1:18">
      <c r="A88" s="8" t="s">
        <v>819</v>
      </c>
      <c r="C88" s="6" t="s">
        <v>2082</v>
      </c>
      <c r="E88" s="195">
        <v>100</v>
      </c>
      <c r="F88" s="195">
        <f t="shared" si="3"/>
        <v>100</v>
      </c>
      <c r="G88" s="115" t="s">
        <v>3639</v>
      </c>
      <c r="H88" s="82" t="s">
        <v>816</v>
      </c>
      <c r="O88" s="259" t="s">
        <v>3620</v>
      </c>
    </row>
    <row r="89" spans="1:18">
      <c r="A89" s="8" t="s">
        <v>1868</v>
      </c>
      <c r="B89" s="8"/>
      <c r="C89" s="7"/>
      <c r="D89" s="194"/>
      <c r="E89" s="195">
        <v>100</v>
      </c>
      <c r="F89" s="195">
        <f t="shared" si="3"/>
        <v>100</v>
      </c>
      <c r="G89" s="3" t="s">
        <v>3454</v>
      </c>
      <c r="H89" s="82"/>
      <c r="I89" s="8"/>
      <c r="J89" s="8"/>
      <c r="K89" s="8"/>
      <c r="L89" s="8"/>
      <c r="M89" s="8"/>
      <c r="N89" s="25"/>
      <c r="O89" s="259" t="s">
        <v>3620</v>
      </c>
      <c r="P89" s="17"/>
      <c r="Q89" s="16"/>
      <c r="R89" s="17"/>
    </row>
    <row r="90" spans="1:18">
      <c r="A90" s="8" t="s">
        <v>2114</v>
      </c>
      <c r="C90" s="6" t="s">
        <v>2082</v>
      </c>
      <c r="E90" s="195">
        <v>100</v>
      </c>
      <c r="F90" s="195">
        <f t="shared" si="3"/>
        <v>100</v>
      </c>
      <c r="G90" s="3" t="s">
        <v>3454</v>
      </c>
      <c r="H90" s="183" t="s">
        <v>970</v>
      </c>
      <c r="O90" s="259" t="s">
        <v>3620</v>
      </c>
    </row>
    <row r="91" spans="1:18">
      <c r="A91" s="304" t="s">
        <v>3525</v>
      </c>
    </row>
    <row r="92" spans="1:18">
      <c r="A92" s="31" t="s">
        <v>2159</v>
      </c>
      <c r="B92" s="53"/>
      <c r="C92" s="7" t="s">
        <v>39</v>
      </c>
      <c r="D92" s="194"/>
      <c r="E92" s="195">
        <v>100</v>
      </c>
      <c r="F92" s="195">
        <f t="shared" ref="F92:F123" si="4">D92+E92</f>
        <v>100</v>
      </c>
      <c r="H92" s="80"/>
      <c r="I92" s="4"/>
      <c r="J92" s="4"/>
      <c r="K92" s="31"/>
      <c r="L92" s="4"/>
      <c r="M92" s="4"/>
      <c r="N92" s="26"/>
      <c r="O92" s="260" t="s">
        <v>3624</v>
      </c>
      <c r="P92" s="53"/>
    </row>
    <row r="93" spans="1:18" s="53" customFormat="1">
      <c r="A93" s="8" t="s">
        <v>685</v>
      </c>
      <c r="C93" s="7" t="s">
        <v>39</v>
      </c>
      <c r="D93" s="194"/>
      <c r="E93" s="195">
        <v>100</v>
      </c>
      <c r="F93" s="195">
        <f t="shared" si="4"/>
        <v>100</v>
      </c>
      <c r="G93" s="8" t="s">
        <v>3552</v>
      </c>
      <c r="I93" s="8"/>
      <c r="J93" s="8"/>
      <c r="K93" s="8"/>
      <c r="L93" s="8"/>
      <c r="M93" s="8"/>
      <c r="N93" s="25"/>
      <c r="O93" s="257" t="s">
        <v>3618</v>
      </c>
    </row>
    <row r="94" spans="1:18" s="53" customFormat="1">
      <c r="A94" s="8" t="s">
        <v>475</v>
      </c>
      <c r="C94" s="7" t="s">
        <v>39</v>
      </c>
      <c r="D94" s="194"/>
      <c r="E94" s="195">
        <v>100</v>
      </c>
      <c r="F94" s="195">
        <f t="shared" si="4"/>
        <v>100</v>
      </c>
      <c r="G94" s="8"/>
      <c r="H94" s="82" t="s">
        <v>3518</v>
      </c>
      <c r="I94" s="8" t="s">
        <v>1614</v>
      </c>
      <c r="J94" s="8"/>
      <c r="K94" s="8"/>
      <c r="L94" s="8"/>
      <c r="M94" s="146" t="s">
        <v>236</v>
      </c>
      <c r="N94" s="25"/>
      <c r="O94" s="259" t="s">
        <v>3620</v>
      </c>
    </row>
    <row r="95" spans="1:18" s="53" customFormat="1">
      <c r="A95" s="8" t="s">
        <v>592</v>
      </c>
      <c r="C95" s="7" t="s">
        <v>39</v>
      </c>
      <c r="D95" s="243"/>
      <c r="E95" s="195">
        <v>100</v>
      </c>
      <c r="F95" s="195">
        <f t="shared" si="4"/>
        <v>100</v>
      </c>
      <c r="G95" s="3" t="s">
        <v>3454</v>
      </c>
      <c r="H95" s="82" t="s">
        <v>593</v>
      </c>
      <c r="I95" s="8" t="s">
        <v>1877</v>
      </c>
      <c r="J95" s="8" t="s">
        <v>1878</v>
      </c>
      <c r="K95" s="8"/>
      <c r="L95" s="8" t="s">
        <v>245</v>
      </c>
      <c r="M95" s="8" t="s">
        <v>106</v>
      </c>
      <c r="N95" s="25">
        <v>28025</v>
      </c>
      <c r="O95" s="259" t="s">
        <v>2155</v>
      </c>
    </row>
    <row r="96" spans="1:18">
      <c r="A96" s="8" t="s">
        <v>682</v>
      </c>
      <c r="B96" s="53"/>
      <c r="C96" s="7" t="s">
        <v>39</v>
      </c>
      <c r="D96" s="242"/>
      <c r="E96" s="195">
        <v>100</v>
      </c>
      <c r="F96" s="195">
        <f t="shared" si="4"/>
        <v>100</v>
      </c>
      <c r="G96" s="3" t="s">
        <v>3500</v>
      </c>
      <c r="H96" s="82" t="s">
        <v>794</v>
      </c>
      <c r="I96" s="8"/>
      <c r="J96" s="8"/>
      <c r="K96" s="8"/>
      <c r="L96" s="8"/>
      <c r="M96" s="8"/>
      <c r="N96" s="25"/>
      <c r="O96" s="257" t="s">
        <v>3618</v>
      </c>
      <c r="P96" s="53"/>
    </row>
    <row r="97" spans="1:18">
      <c r="A97" s="8" t="s">
        <v>572</v>
      </c>
      <c r="B97" s="53"/>
      <c r="C97" s="7" t="s">
        <v>39</v>
      </c>
      <c r="D97" s="242"/>
      <c r="E97" s="195">
        <v>100</v>
      </c>
      <c r="F97" s="195">
        <f t="shared" si="4"/>
        <v>100</v>
      </c>
      <c r="G97" s="53"/>
      <c r="H97" s="82" t="s">
        <v>271</v>
      </c>
      <c r="I97" s="8" t="s">
        <v>578</v>
      </c>
      <c r="J97" s="8" t="s">
        <v>579</v>
      </c>
      <c r="K97" s="8"/>
      <c r="L97" s="8" t="s">
        <v>580</v>
      </c>
      <c r="M97" s="8" t="s">
        <v>236</v>
      </c>
      <c r="N97" s="25"/>
      <c r="O97" s="259" t="s">
        <v>3620</v>
      </c>
      <c r="P97" s="53"/>
    </row>
    <row r="98" spans="1:18" s="53" customFormat="1">
      <c r="A98" s="8" t="s">
        <v>3512</v>
      </c>
      <c r="C98" s="7" t="s">
        <v>39</v>
      </c>
      <c r="D98" s="242"/>
      <c r="E98" s="195">
        <v>100</v>
      </c>
      <c r="F98" s="195">
        <f t="shared" si="4"/>
        <v>100</v>
      </c>
      <c r="G98" s="8" t="s">
        <v>3513</v>
      </c>
      <c r="H98" s="8"/>
      <c r="I98" s="8"/>
      <c r="J98" s="8" t="s">
        <v>30</v>
      </c>
      <c r="K98" s="8"/>
      <c r="L98" s="8"/>
      <c r="M98" s="8" t="s">
        <v>106</v>
      </c>
      <c r="N98" s="25"/>
      <c r="O98" s="259" t="s">
        <v>3620</v>
      </c>
    </row>
    <row r="99" spans="1:18" s="53" customFormat="1">
      <c r="A99" s="117" t="s">
        <v>3509</v>
      </c>
      <c r="C99" s="7" t="s">
        <v>39</v>
      </c>
      <c r="D99" s="194"/>
      <c r="E99" s="195">
        <v>100</v>
      </c>
      <c r="F99" s="195">
        <f t="shared" si="4"/>
        <v>100</v>
      </c>
      <c r="H99" s="82" t="s">
        <v>1810</v>
      </c>
      <c r="I99" s="123"/>
      <c r="J99" s="123"/>
      <c r="K99" s="123"/>
      <c r="L99" s="117" t="s">
        <v>298</v>
      </c>
      <c r="M99" s="8" t="s">
        <v>297</v>
      </c>
      <c r="N99" s="25"/>
      <c r="O99" s="259" t="s">
        <v>2155</v>
      </c>
    </row>
    <row r="100" spans="1:18" s="53" customFormat="1">
      <c r="A100" s="8" t="s">
        <v>854</v>
      </c>
      <c r="C100" s="7" t="s">
        <v>39</v>
      </c>
      <c r="D100" s="243"/>
      <c r="E100" s="195">
        <v>100</v>
      </c>
      <c r="F100" s="195">
        <f t="shared" si="4"/>
        <v>100</v>
      </c>
      <c r="H100" s="289" t="s">
        <v>3667</v>
      </c>
      <c r="I100" s="8" t="s">
        <v>3666</v>
      </c>
      <c r="J100" s="8"/>
      <c r="K100" s="8"/>
      <c r="L100" s="8"/>
      <c r="M100" s="8"/>
      <c r="N100" s="25"/>
      <c r="O100" s="256" t="s">
        <v>2422</v>
      </c>
    </row>
    <row r="101" spans="1:18" s="53" customFormat="1">
      <c r="A101" s="8" t="s">
        <v>120</v>
      </c>
      <c r="C101" s="7" t="s">
        <v>39</v>
      </c>
      <c r="D101" s="242"/>
      <c r="E101" s="195">
        <v>100</v>
      </c>
      <c r="F101" s="195">
        <f t="shared" si="4"/>
        <v>100</v>
      </c>
      <c r="G101" s="8" t="s">
        <v>3513</v>
      </c>
      <c r="H101" s="82" t="s">
        <v>1898</v>
      </c>
      <c r="I101" s="8" t="s">
        <v>118</v>
      </c>
      <c r="J101" s="8" t="s">
        <v>117</v>
      </c>
      <c r="K101" s="8" t="s">
        <v>119</v>
      </c>
      <c r="L101" s="8" t="s">
        <v>122</v>
      </c>
      <c r="M101" s="8" t="s">
        <v>106</v>
      </c>
      <c r="N101" s="25">
        <v>28801</v>
      </c>
      <c r="O101" s="257" t="s">
        <v>3621</v>
      </c>
    </row>
    <row r="102" spans="1:18" s="53" customFormat="1">
      <c r="A102" s="51" t="s">
        <v>3537</v>
      </c>
      <c r="C102" s="7" t="s">
        <v>39</v>
      </c>
      <c r="D102" s="242"/>
      <c r="E102" s="195">
        <v>100</v>
      </c>
      <c r="F102" s="195">
        <f t="shared" si="4"/>
        <v>100</v>
      </c>
      <c r="G102" s="49"/>
      <c r="H102" s="52"/>
      <c r="I102" s="8"/>
      <c r="K102" s="8"/>
      <c r="L102" s="8" t="s">
        <v>282</v>
      </c>
      <c r="M102" s="8" t="s">
        <v>106</v>
      </c>
      <c r="N102" s="25">
        <v>28078</v>
      </c>
      <c r="O102" s="257" t="s">
        <v>3621</v>
      </c>
    </row>
    <row r="103" spans="1:18">
      <c r="A103" s="8" t="s">
        <v>2094</v>
      </c>
      <c r="B103" s="8"/>
      <c r="C103" s="7" t="s">
        <v>39</v>
      </c>
      <c r="D103" s="242"/>
      <c r="E103" s="195">
        <v>100</v>
      </c>
      <c r="F103" s="195">
        <f t="shared" si="4"/>
        <v>100</v>
      </c>
      <c r="G103" s="8" t="s">
        <v>2092</v>
      </c>
      <c r="H103" s="8"/>
      <c r="I103" s="8"/>
      <c r="J103" s="8"/>
      <c r="K103" s="8"/>
      <c r="L103" s="8"/>
      <c r="M103" s="8"/>
      <c r="N103" s="25"/>
      <c r="O103" s="257" t="s">
        <v>3621</v>
      </c>
      <c r="P103" s="53"/>
    </row>
    <row r="104" spans="1:18">
      <c r="A104" s="8" t="s">
        <v>847</v>
      </c>
      <c r="C104" s="7" t="s">
        <v>39</v>
      </c>
      <c r="E104" s="195">
        <v>100</v>
      </c>
      <c r="F104" s="195">
        <f t="shared" si="4"/>
        <v>100</v>
      </c>
      <c r="G104" s="3" t="s">
        <v>3454</v>
      </c>
      <c r="H104" s="82" t="s">
        <v>842</v>
      </c>
      <c r="I104" s="8"/>
      <c r="J104" s="8"/>
      <c r="K104" s="8"/>
      <c r="L104" s="8" t="s">
        <v>284</v>
      </c>
      <c r="M104" s="8" t="s">
        <v>106</v>
      </c>
      <c r="N104" s="301"/>
      <c r="O104" s="257" t="s">
        <v>3621</v>
      </c>
    </row>
    <row r="105" spans="1:18" s="53" customFormat="1">
      <c r="A105" s="8" t="s">
        <v>928</v>
      </c>
      <c r="C105" s="7" t="s">
        <v>39</v>
      </c>
      <c r="D105" s="243"/>
      <c r="E105" s="195">
        <v>100</v>
      </c>
      <c r="F105" s="195">
        <f t="shared" si="4"/>
        <v>100</v>
      </c>
      <c r="H105" s="82" t="s">
        <v>925</v>
      </c>
      <c r="I105" s="8"/>
      <c r="J105" s="8"/>
      <c r="K105" s="8"/>
      <c r="L105" s="8"/>
      <c r="M105" s="8"/>
      <c r="N105" s="25"/>
      <c r="O105" s="257" t="s">
        <v>3621</v>
      </c>
    </row>
    <row r="106" spans="1:18" s="53" customFormat="1">
      <c r="A106" s="8" t="s">
        <v>206</v>
      </c>
      <c r="C106" s="7" t="s">
        <v>39</v>
      </c>
      <c r="D106" s="194"/>
      <c r="E106" s="195">
        <v>100</v>
      </c>
      <c r="F106" s="195">
        <f t="shared" si="4"/>
        <v>100</v>
      </c>
      <c r="G106" s="8" t="s">
        <v>3496</v>
      </c>
      <c r="H106" s="113" t="s">
        <v>540</v>
      </c>
      <c r="I106" s="8" t="s">
        <v>442</v>
      </c>
      <c r="J106" s="8"/>
      <c r="K106" s="8" t="s">
        <v>1634</v>
      </c>
      <c r="L106" s="8" t="s">
        <v>1635</v>
      </c>
      <c r="M106" s="8" t="s">
        <v>106</v>
      </c>
      <c r="N106" s="25">
        <v>28761</v>
      </c>
      <c r="O106" s="259" t="s">
        <v>2155</v>
      </c>
    </row>
    <row r="107" spans="1:18" s="53" customFormat="1">
      <c r="A107" s="8" t="s">
        <v>2238</v>
      </c>
      <c r="C107" s="7" t="s">
        <v>39</v>
      </c>
      <c r="D107" s="194"/>
      <c r="E107" s="195">
        <v>100</v>
      </c>
      <c r="F107" s="195">
        <f t="shared" si="4"/>
        <v>100</v>
      </c>
      <c r="H107" s="8"/>
      <c r="I107" s="8"/>
      <c r="J107" s="8" t="s">
        <v>180</v>
      </c>
      <c r="K107" s="8" t="s">
        <v>318</v>
      </c>
      <c r="L107" s="8" t="s">
        <v>279</v>
      </c>
      <c r="M107" s="8" t="s">
        <v>106</v>
      </c>
      <c r="N107" s="25">
        <v>28607</v>
      </c>
      <c r="O107" s="257" t="s">
        <v>3614</v>
      </c>
    </row>
    <row r="108" spans="1:18">
      <c r="A108" s="3" t="s">
        <v>880</v>
      </c>
      <c r="C108" s="7" t="s">
        <v>39</v>
      </c>
      <c r="E108" s="195">
        <v>100</v>
      </c>
      <c r="F108" s="195">
        <f t="shared" si="4"/>
        <v>100</v>
      </c>
      <c r="G108" s="3" t="s">
        <v>3454</v>
      </c>
      <c r="H108" s="18" t="s">
        <v>881</v>
      </c>
      <c r="I108" s="8"/>
      <c r="J108" s="8"/>
      <c r="K108" s="8"/>
      <c r="L108" s="8"/>
      <c r="M108" s="8"/>
      <c r="N108" s="25"/>
      <c r="O108" s="259" t="s">
        <v>2155</v>
      </c>
      <c r="P108" s="139"/>
      <c r="Q108" s="16"/>
      <c r="R108" s="17"/>
    </row>
    <row r="109" spans="1:18" s="53" customFormat="1">
      <c r="A109" s="8" t="s">
        <v>856</v>
      </c>
      <c r="C109" s="7" t="s">
        <v>39</v>
      </c>
      <c r="D109" s="242"/>
      <c r="E109" s="195">
        <v>100</v>
      </c>
      <c r="F109" s="195">
        <f t="shared" si="4"/>
        <v>100</v>
      </c>
      <c r="G109" s="8" t="s">
        <v>766</v>
      </c>
      <c r="H109" s="82" t="s">
        <v>857</v>
      </c>
      <c r="I109" s="8"/>
      <c r="J109" s="8"/>
      <c r="K109" s="8"/>
      <c r="L109" s="8" t="s">
        <v>806</v>
      </c>
      <c r="M109" s="8" t="s">
        <v>106</v>
      </c>
      <c r="N109" s="25"/>
      <c r="O109" s="258" t="s">
        <v>2431</v>
      </c>
    </row>
    <row r="110" spans="1:18">
      <c r="A110" s="8" t="s">
        <v>705</v>
      </c>
      <c r="B110" s="53"/>
      <c r="C110" s="7" t="s">
        <v>39</v>
      </c>
      <c r="D110" s="242"/>
      <c r="E110" s="195">
        <v>100</v>
      </c>
      <c r="F110" s="195">
        <f t="shared" si="4"/>
        <v>100</v>
      </c>
      <c r="G110" s="3" t="s">
        <v>3497</v>
      </c>
      <c r="H110" s="82" t="s">
        <v>706</v>
      </c>
      <c r="I110" s="8" t="s">
        <v>801</v>
      </c>
      <c r="J110" s="8" t="s">
        <v>802</v>
      </c>
      <c r="K110" s="8"/>
      <c r="L110" s="8" t="s">
        <v>806</v>
      </c>
      <c r="M110" s="8" t="s">
        <v>106</v>
      </c>
      <c r="N110" s="301"/>
      <c r="O110" s="259" t="s">
        <v>2155</v>
      </c>
      <c r="P110" s="53"/>
    </row>
    <row r="111" spans="1:18">
      <c r="A111" s="8" t="s">
        <v>69</v>
      </c>
      <c r="C111" s="7" t="s">
        <v>39</v>
      </c>
      <c r="E111" s="195">
        <v>100</v>
      </c>
      <c r="F111" s="195">
        <f t="shared" si="4"/>
        <v>100</v>
      </c>
      <c r="G111" s="3" t="s">
        <v>3498</v>
      </c>
      <c r="H111" s="82" t="s">
        <v>312</v>
      </c>
      <c r="I111" s="8" t="s">
        <v>1699</v>
      </c>
      <c r="J111" s="8" t="s">
        <v>1700</v>
      </c>
      <c r="K111" s="8"/>
      <c r="L111" s="8" t="s">
        <v>313</v>
      </c>
      <c r="M111" s="8" t="s">
        <v>236</v>
      </c>
      <c r="O111" s="259" t="s">
        <v>2155</v>
      </c>
    </row>
    <row r="112" spans="1:18" s="53" customFormat="1">
      <c r="A112" s="8" t="s">
        <v>613</v>
      </c>
      <c r="C112" s="7" t="s">
        <v>39</v>
      </c>
      <c r="D112" s="243"/>
      <c r="E112" s="195">
        <v>100</v>
      </c>
      <c r="F112" s="195">
        <f t="shared" si="4"/>
        <v>100</v>
      </c>
      <c r="G112" s="8" t="s">
        <v>3498</v>
      </c>
      <c r="H112" s="8"/>
      <c r="I112" s="8"/>
      <c r="J112" s="8"/>
      <c r="K112" s="8"/>
      <c r="L112" s="8"/>
      <c r="M112" s="8" t="s">
        <v>236</v>
      </c>
      <c r="N112" s="25"/>
      <c r="O112" s="259" t="s">
        <v>1926</v>
      </c>
    </row>
    <row r="113" spans="1:18" s="53" customFormat="1">
      <c r="A113" s="8" t="s">
        <v>821</v>
      </c>
      <c r="C113" s="7" t="s">
        <v>39</v>
      </c>
      <c r="D113" s="243"/>
      <c r="E113" s="195">
        <v>100</v>
      </c>
      <c r="F113" s="195">
        <f t="shared" si="4"/>
        <v>100</v>
      </c>
      <c r="G113" s="8" t="s">
        <v>3635</v>
      </c>
      <c r="H113" s="113" t="s">
        <v>820</v>
      </c>
      <c r="I113" s="8"/>
      <c r="J113" s="8"/>
      <c r="K113" s="8"/>
      <c r="L113" s="8"/>
      <c r="M113" s="8"/>
      <c r="N113" s="25"/>
      <c r="O113" s="259" t="s">
        <v>3634</v>
      </c>
    </row>
    <row r="114" spans="1:18">
      <c r="A114" s="8" t="s">
        <v>3516</v>
      </c>
      <c r="C114" s="7" t="s">
        <v>39</v>
      </c>
      <c r="E114" s="195">
        <v>100</v>
      </c>
      <c r="F114" s="195">
        <f t="shared" si="4"/>
        <v>100</v>
      </c>
      <c r="G114" s="3"/>
      <c r="H114" s="82"/>
      <c r="I114" s="8"/>
      <c r="J114" s="8"/>
      <c r="K114" s="8"/>
      <c r="L114" s="8" t="s">
        <v>105</v>
      </c>
      <c r="M114" s="8" t="s">
        <v>106</v>
      </c>
      <c r="N114" s="22">
        <v>28719</v>
      </c>
      <c r="O114" s="259" t="s">
        <v>2155</v>
      </c>
    </row>
    <row r="115" spans="1:18" s="53" customFormat="1">
      <c r="A115" s="8" t="s">
        <v>615</v>
      </c>
      <c r="C115" s="7" t="s">
        <v>39</v>
      </c>
      <c r="D115" s="243"/>
      <c r="E115" s="195">
        <v>100</v>
      </c>
      <c r="F115" s="195">
        <f t="shared" si="4"/>
        <v>100</v>
      </c>
      <c r="G115" s="8" t="s">
        <v>3498</v>
      </c>
      <c r="H115" s="8"/>
      <c r="I115" s="8"/>
      <c r="J115" s="8"/>
      <c r="K115" s="8"/>
      <c r="L115" s="8" t="s">
        <v>626</v>
      </c>
      <c r="M115" s="8" t="s">
        <v>236</v>
      </c>
      <c r="N115" s="25"/>
      <c r="O115" s="259" t="s">
        <v>1926</v>
      </c>
    </row>
    <row r="116" spans="1:18" s="53" customFormat="1">
      <c r="A116" s="8" t="s">
        <v>541</v>
      </c>
      <c r="C116" s="7" t="s">
        <v>39</v>
      </c>
      <c r="D116" s="243"/>
      <c r="E116" s="195">
        <v>100</v>
      </c>
      <c r="F116" s="195">
        <f t="shared" si="4"/>
        <v>100</v>
      </c>
      <c r="G116" s="8" t="s">
        <v>3557</v>
      </c>
      <c r="H116" s="82" t="s">
        <v>544</v>
      </c>
      <c r="I116" s="8" t="s">
        <v>633</v>
      </c>
      <c r="J116" s="8"/>
      <c r="K116" s="8"/>
      <c r="L116" s="8" t="s">
        <v>301</v>
      </c>
      <c r="M116" s="8" t="s">
        <v>276</v>
      </c>
      <c r="N116" s="25"/>
      <c r="O116" s="259" t="s">
        <v>3620</v>
      </c>
    </row>
    <row r="117" spans="1:18">
      <c r="A117" s="8" t="s">
        <v>1925</v>
      </c>
      <c r="C117" s="7" t="s">
        <v>39</v>
      </c>
      <c r="E117" s="195">
        <v>100</v>
      </c>
      <c r="F117" s="195">
        <f t="shared" si="4"/>
        <v>100</v>
      </c>
      <c r="G117" s="3" t="s">
        <v>3496</v>
      </c>
      <c r="H117" s="82"/>
      <c r="I117" s="8"/>
      <c r="J117" s="8"/>
      <c r="K117" s="8"/>
      <c r="L117" s="8"/>
      <c r="M117" s="8"/>
      <c r="N117" s="301"/>
      <c r="O117" s="259" t="s">
        <v>2155</v>
      </c>
      <c r="P117" s="17"/>
      <c r="Q117" s="16"/>
      <c r="R117" s="17"/>
    </row>
    <row r="118" spans="1:18" s="53" customFormat="1">
      <c r="A118" s="8" t="s">
        <v>102</v>
      </c>
      <c r="C118" s="7" t="s">
        <v>39</v>
      </c>
      <c r="D118" s="243"/>
      <c r="E118" s="195">
        <v>100</v>
      </c>
      <c r="F118" s="195">
        <f t="shared" si="4"/>
        <v>100</v>
      </c>
      <c r="G118" s="8" t="s">
        <v>3568</v>
      </c>
      <c r="H118" s="82" t="s">
        <v>253</v>
      </c>
      <c r="I118" s="49" t="s">
        <v>1852</v>
      </c>
      <c r="J118" s="8"/>
      <c r="K118" s="8"/>
      <c r="L118" s="8"/>
      <c r="M118" s="8" t="s">
        <v>254</v>
      </c>
      <c r="N118" s="25"/>
      <c r="O118" s="257" t="s">
        <v>3621</v>
      </c>
    </row>
    <row r="119" spans="1:18" s="53" customFormat="1">
      <c r="A119" s="161" t="s">
        <v>3510</v>
      </c>
      <c r="C119" s="7" t="s">
        <v>39</v>
      </c>
      <c r="D119" s="242"/>
      <c r="E119" s="195">
        <v>100</v>
      </c>
      <c r="F119" s="195">
        <f t="shared" si="4"/>
        <v>100</v>
      </c>
      <c r="H119" s="82"/>
      <c r="I119" s="8"/>
      <c r="J119" s="8"/>
      <c r="K119" s="8"/>
      <c r="L119" s="8"/>
      <c r="M119" s="8"/>
      <c r="N119" s="25"/>
      <c r="O119" s="259" t="s">
        <v>1926</v>
      </c>
    </row>
    <row r="120" spans="1:18" s="53" customFormat="1">
      <c r="A120" s="161" t="s">
        <v>1186</v>
      </c>
      <c r="C120" s="7" t="s">
        <v>39</v>
      </c>
      <c r="D120" s="243"/>
      <c r="E120" s="195">
        <v>100</v>
      </c>
      <c r="F120" s="195">
        <f t="shared" si="4"/>
        <v>100</v>
      </c>
      <c r="G120" s="141" t="s">
        <v>1088</v>
      </c>
      <c r="H120" s="142" t="s">
        <v>1185</v>
      </c>
      <c r="I120" s="8" t="s">
        <v>1182</v>
      </c>
      <c r="J120" s="8" t="s">
        <v>1183</v>
      </c>
      <c r="L120" s="8" t="s">
        <v>248</v>
      </c>
      <c r="M120" s="8" t="s">
        <v>106</v>
      </c>
      <c r="N120" s="25"/>
      <c r="O120" s="257" t="s">
        <v>3621</v>
      </c>
    </row>
    <row r="121" spans="1:18" s="53" customFormat="1">
      <c r="A121" s="161" t="s">
        <v>1186</v>
      </c>
      <c r="C121" s="7" t="s">
        <v>39</v>
      </c>
      <c r="D121" s="243"/>
      <c r="E121" s="195">
        <v>100</v>
      </c>
      <c r="F121" s="195">
        <f t="shared" si="4"/>
        <v>100</v>
      </c>
      <c r="G121" s="141" t="s">
        <v>1089</v>
      </c>
      <c r="H121" s="82" t="s">
        <v>1899</v>
      </c>
      <c r="I121" s="8" t="s">
        <v>1184</v>
      </c>
      <c r="J121" s="8"/>
      <c r="L121" s="8"/>
      <c r="M121" s="8"/>
      <c r="N121" s="25"/>
      <c r="O121" s="257" t="s">
        <v>3621</v>
      </c>
    </row>
    <row r="122" spans="1:18" s="53" customFormat="1">
      <c r="A122" s="8" t="s">
        <v>1838</v>
      </c>
      <c r="C122" s="7" t="s">
        <v>39</v>
      </c>
      <c r="D122" s="243"/>
      <c r="E122" s="195">
        <v>100</v>
      </c>
      <c r="F122" s="195">
        <f t="shared" si="4"/>
        <v>100</v>
      </c>
      <c r="G122" s="8" t="s">
        <v>3578</v>
      </c>
      <c r="H122" s="82" t="s">
        <v>1839</v>
      </c>
      <c r="I122" s="8" t="s">
        <v>1840</v>
      </c>
      <c r="J122" s="8"/>
      <c r="K122" s="8"/>
      <c r="L122" s="8"/>
      <c r="M122" s="8"/>
      <c r="N122" s="25"/>
      <c r="O122" s="259" t="s">
        <v>3620</v>
      </c>
    </row>
    <row r="123" spans="1:18">
      <c r="A123" s="8" t="s">
        <v>2103</v>
      </c>
      <c r="B123" s="8"/>
      <c r="C123" s="7" t="s">
        <v>39</v>
      </c>
      <c r="D123" s="194"/>
      <c r="E123" s="195">
        <v>100</v>
      </c>
      <c r="F123" s="195">
        <f t="shared" si="4"/>
        <v>100</v>
      </c>
      <c r="G123" s="8"/>
      <c r="H123" s="82"/>
      <c r="I123" s="59"/>
      <c r="J123" s="8"/>
      <c r="K123" s="8"/>
      <c r="L123" s="8"/>
      <c r="M123" s="8"/>
      <c r="N123" s="25"/>
      <c r="O123" s="259" t="s">
        <v>1926</v>
      </c>
      <c r="P123" s="17"/>
      <c r="Q123" s="16"/>
      <c r="R123" s="17"/>
    </row>
    <row r="124" spans="1:18" s="53" customFormat="1">
      <c r="A124" s="8" t="s">
        <v>160</v>
      </c>
      <c r="C124" s="7" t="s">
        <v>39</v>
      </c>
      <c r="D124" s="242"/>
      <c r="E124" s="195">
        <v>100</v>
      </c>
      <c r="F124" s="195">
        <f t="shared" ref="F124:F155" si="5">D124+E124</f>
        <v>100</v>
      </c>
      <c r="G124" s="8" t="s">
        <v>3636</v>
      </c>
      <c r="H124" s="82" t="s">
        <v>860</v>
      </c>
      <c r="I124" s="8"/>
      <c r="J124" s="8"/>
      <c r="K124" s="8"/>
      <c r="L124" s="8"/>
      <c r="M124" s="8"/>
      <c r="N124" s="25"/>
      <c r="O124" s="259" t="s">
        <v>3614</v>
      </c>
    </row>
    <row r="125" spans="1:18" s="53" customFormat="1">
      <c r="A125" s="8" t="s">
        <v>71</v>
      </c>
      <c r="C125" s="7" t="s">
        <v>39</v>
      </c>
      <c r="D125" s="194"/>
      <c r="E125" s="195">
        <v>100</v>
      </c>
      <c r="F125" s="195">
        <f t="shared" si="5"/>
        <v>100</v>
      </c>
      <c r="G125" s="8" t="s">
        <v>3511</v>
      </c>
      <c r="H125" s="8"/>
      <c r="I125" s="8"/>
      <c r="J125" s="8"/>
      <c r="K125" s="8"/>
      <c r="L125" s="8"/>
      <c r="M125" s="8" t="s">
        <v>296</v>
      </c>
      <c r="N125" s="25"/>
      <c r="O125" s="259" t="s">
        <v>1926</v>
      </c>
    </row>
    <row r="126" spans="1:18" s="53" customFormat="1">
      <c r="A126" s="8" t="s">
        <v>810</v>
      </c>
      <c r="C126" s="7" t="s">
        <v>39</v>
      </c>
      <c r="D126" s="243"/>
      <c r="E126" s="195">
        <v>100</v>
      </c>
      <c r="F126" s="195">
        <f t="shared" si="5"/>
        <v>100</v>
      </c>
      <c r="G126" s="8" t="s">
        <v>36</v>
      </c>
      <c r="H126" s="82" t="s">
        <v>809</v>
      </c>
      <c r="I126" s="8"/>
      <c r="J126" s="8"/>
      <c r="K126" s="8"/>
      <c r="L126" s="8" t="s">
        <v>806</v>
      </c>
      <c r="M126" s="8" t="s">
        <v>106</v>
      </c>
      <c r="N126" s="25"/>
      <c r="O126" s="259" t="s">
        <v>3620</v>
      </c>
    </row>
    <row r="127" spans="1:18" s="53" customFormat="1">
      <c r="A127" s="8" t="s">
        <v>1020</v>
      </c>
      <c r="C127" s="7" t="s">
        <v>39</v>
      </c>
      <c r="D127" s="242"/>
      <c r="E127" s="195">
        <v>100</v>
      </c>
      <c r="F127" s="195">
        <f t="shared" si="5"/>
        <v>100</v>
      </c>
      <c r="G127" s="3" t="s">
        <v>3454</v>
      </c>
      <c r="H127" s="82" t="s">
        <v>1003</v>
      </c>
      <c r="I127" s="8"/>
      <c r="J127" s="8"/>
      <c r="K127" s="8"/>
      <c r="L127" s="8"/>
      <c r="M127" s="8"/>
      <c r="N127" s="25"/>
      <c r="O127" s="257" t="s">
        <v>3621</v>
      </c>
    </row>
    <row r="128" spans="1:18" s="53" customFormat="1">
      <c r="A128" s="8" t="s">
        <v>862</v>
      </c>
      <c r="C128" s="7" t="s">
        <v>39</v>
      </c>
      <c r="D128" s="243"/>
      <c r="E128" s="195">
        <v>100</v>
      </c>
      <c r="F128" s="195">
        <f t="shared" si="5"/>
        <v>100</v>
      </c>
      <c r="G128" s="8" t="s">
        <v>3555</v>
      </c>
      <c r="H128" s="82" t="s">
        <v>3593</v>
      </c>
      <c r="I128" s="8"/>
      <c r="J128" s="8"/>
      <c r="K128" s="8"/>
      <c r="L128" s="8"/>
      <c r="M128" s="8"/>
      <c r="N128" s="25"/>
      <c r="O128" s="259" t="s">
        <v>3620</v>
      </c>
    </row>
    <row r="129" spans="1:18" s="53" customFormat="1">
      <c r="A129" s="115" t="s">
        <v>3567</v>
      </c>
      <c r="C129" s="7" t="s">
        <v>39</v>
      </c>
      <c r="D129" s="194"/>
      <c r="E129" s="195">
        <v>100</v>
      </c>
      <c r="F129" s="195">
        <f t="shared" si="5"/>
        <v>100</v>
      </c>
      <c r="G129" s="8"/>
      <c r="H129" s="183" t="s">
        <v>992</v>
      </c>
      <c r="I129" s="8" t="s">
        <v>1994</v>
      </c>
      <c r="J129" s="8"/>
      <c r="K129" s="8" t="s">
        <v>1995</v>
      </c>
      <c r="L129" s="8" t="s">
        <v>378</v>
      </c>
      <c r="M129" s="8" t="s">
        <v>106</v>
      </c>
      <c r="N129" s="25">
        <v>28713</v>
      </c>
      <c r="O129" s="259" t="s">
        <v>3618</v>
      </c>
    </row>
    <row r="130" spans="1:18" s="53" customFormat="1">
      <c r="A130" s="8" t="s">
        <v>88</v>
      </c>
      <c r="C130" s="7" t="s">
        <v>39</v>
      </c>
      <c r="D130" s="194"/>
      <c r="E130" s="195">
        <v>100</v>
      </c>
      <c r="F130" s="195">
        <f t="shared" si="5"/>
        <v>100</v>
      </c>
      <c r="G130" s="8" t="s">
        <v>87</v>
      </c>
      <c r="H130" s="82" t="s">
        <v>275</v>
      </c>
      <c r="I130" s="8" t="s">
        <v>549</v>
      </c>
      <c r="J130" s="8" t="s">
        <v>548</v>
      </c>
      <c r="K130" s="8"/>
      <c r="L130" s="8" t="s">
        <v>298</v>
      </c>
      <c r="M130" s="8" t="s">
        <v>64</v>
      </c>
      <c r="N130" s="25"/>
      <c r="O130" s="259" t="s">
        <v>3620</v>
      </c>
    </row>
    <row r="131" spans="1:18" s="53" customFormat="1">
      <c r="A131" s="8" t="s">
        <v>3579</v>
      </c>
      <c r="C131" s="7" t="s">
        <v>39</v>
      </c>
      <c r="D131" s="243"/>
      <c r="E131" s="195">
        <v>100</v>
      </c>
      <c r="F131" s="195">
        <f t="shared" si="5"/>
        <v>100</v>
      </c>
      <c r="G131" s="3" t="s">
        <v>3499</v>
      </c>
      <c r="H131" s="8"/>
      <c r="I131" s="8"/>
      <c r="J131" s="8"/>
      <c r="K131" s="8"/>
      <c r="L131" s="8"/>
      <c r="M131" s="8"/>
      <c r="N131" s="25"/>
      <c r="O131" s="259" t="s">
        <v>1926</v>
      </c>
    </row>
    <row r="132" spans="1:18">
      <c r="A132" s="8" t="s">
        <v>846</v>
      </c>
      <c r="C132" s="7" t="s">
        <v>39</v>
      </c>
      <c r="E132" s="195">
        <v>100</v>
      </c>
      <c r="F132" s="195">
        <f t="shared" si="5"/>
        <v>100</v>
      </c>
      <c r="G132" s="3" t="s">
        <v>3454</v>
      </c>
      <c r="H132" s="82" t="s">
        <v>843</v>
      </c>
      <c r="I132" s="8"/>
      <c r="J132" s="8"/>
      <c r="K132" s="8"/>
      <c r="L132" s="8" t="s">
        <v>282</v>
      </c>
      <c r="M132" s="8" t="s">
        <v>106</v>
      </c>
      <c r="N132" s="301"/>
      <c r="O132" s="259" t="s">
        <v>3620</v>
      </c>
    </row>
    <row r="133" spans="1:18" s="53" customFormat="1">
      <c r="A133" s="8" t="s">
        <v>619</v>
      </c>
      <c r="C133" s="7" t="s">
        <v>39</v>
      </c>
      <c r="D133" s="243"/>
      <c r="E133" s="195">
        <v>100</v>
      </c>
      <c r="F133" s="195">
        <f t="shared" si="5"/>
        <v>100</v>
      </c>
      <c r="G133" s="8" t="s">
        <v>621</v>
      </c>
      <c r="I133" s="8"/>
      <c r="J133" s="8"/>
      <c r="K133" s="8"/>
      <c r="L133" s="8" t="s">
        <v>625</v>
      </c>
      <c r="M133" s="8" t="s">
        <v>236</v>
      </c>
      <c r="N133" s="25"/>
      <c r="O133" s="259" t="s">
        <v>1926</v>
      </c>
    </row>
    <row r="134" spans="1:18" s="53" customFormat="1">
      <c r="A134" s="8" t="s">
        <v>938</v>
      </c>
      <c r="C134" s="7" t="s">
        <v>39</v>
      </c>
      <c r="D134" s="242"/>
      <c r="E134" s="195">
        <v>100</v>
      </c>
      <c r="F134" s="195">
        <f t="shared" si="5"/>
        <v>100</v>
      </c>
      <c r="H134" s="82" t="s">
        <v>937</v>
      </c>
      <c r="I134" s="8"/>
      <c r="J134" s="8"/>
      <c r="K134" s="8"/>
      <c r="L134" s="8"/>
      <c r="M134" s="8"/>
      <c r="N134" s="25"/>
      <c r="O134" s="257" t="s">
        <v>3621</v>
      </c>
    </row>
    <row r="135" spans="1:18">
      <c r="A135" s="8" t="s">
        <v>600</v>
      </c>
      <c r="B135" s="8"/>
      <c r="C135" s="7" t="s">
        <v>39</v>
      </c>
      <c r="E135" s="195">
        <v>100</v>
      </c>
      <c r="F135" s="195">
        <f t="shared" si="5"/>
        <v>100</v>
      </c>
      <c r="G135" s="3" t="s">
        <v>3493</v>
      </c>
      <c r="H135" s="82" t="s">
        <v>586</v>
      </c>
      <c r="I135" s="8"/>
      <c r="J135" s="8"/>
      <c r="K135" s="8"/>
      <c r="L135" s="8"/>
      <c r="M135" s="8"/>
      <c r="N135" s="25"/>
      <c r="O135" s="259" t="s">
        <v>3620</v>
      </c>
      <c r="P135" s="17"/>
      <c r="Q135" s="16"/>
      <c r="R135" s="17"/>
    </row>
    <row r="136" spans="1:18" s="53" customFormat="1">
      <c r="A136" s="8" t="s">
        <v>755</v>
      </c>
      <c r="C136" s="7" t="s">
        <v>39</v>
      </c>
      <c r="D136" s="194"/>
      <c r="E136" s="195">
        <v>100</v>
      </c>
      <c r="F136" s="195">
        <f t="shared" si="5"/>
        <v>100</v>
      </c>
      <c r="G136" s="59" t="s">
        <v>1187</v>
      </c>
      <c r="H136" s="8"/>
      <c r="I136" s="8"/>
      <c r="J136" s="8"/>
      <c r="K136" s="8"/>
      <c r="L136" s="8"/>
      <c r="M136" s="8"/>
      <c r="N136" s="25"/>
      <c r="O136" s="259" t="s">
        <v>1926</v>
      </c>
    </row>
    <row r="137" spans="1:18">
      <c r="A137" s="8" t="s">
        <v>533</v>
      </c>
      <c r="B137" s="53"/>
      <c r="C137" s="7" t="s">
        <v>39</v>
      </c>
      <c r="D137" s="242"/>
      <c r="E137" s="195">
        <v>100</v>
      </c>
      <c r="F137" s="195">
        <f t="shared" si="5"/>
        <v>100</v>
      </c>
      <c r="G137" s="3" t="s">
        <v>3495</v>
      </c>
      <c r="H137" s="82" t="s">
        <v>781</v>
      </c>
      <c r="I137" s="197" t="s">
        <v>534</v>
      </c>
      <c r="J137" s="8"/>
      <c r="K137" s="8"/>
      <c r="L137" s="8" t="s">
        <v>782</v>
      </c>
      <c r="M137" s="8" t="s">
        <v>106</v>
      </c>
      <c r="N137" s="25"/>
      <c r="O137" s="259" t="s">
        <v>3620</v>
      </c>
    </row>
    <row r="138" spans="1:18">
      <c r="A138" s="3" t="s">
        <v>2083</v>
      </c>
      <c r="B138" s="3"/>
      <c r="C138" s="7" t="s">
        <v>39</v>
      </c>
      <c r="E138" s="195">
        <v>100</v>
      </c>
      <c r="F138" s="195">
        <f t="shared" si="5"/>
        <v>100</v>
      </c>
      <c r="G138" s="8" t="s">
        <v>1854</v>
      </c>
      <c r="H138" s="113"/>
      <c r="I138" s="8"/>
      <c r="J138" s="8"/>
      <c r="K138" s="8"/>
      <c r="L138" s="8"/>
      <c r="M138" s="8"/>
      <c r="N138" s="25"/>
      <c r="O138" s="259" t="s">
        <v>1926</v>
      </c>
    </row>
    <row r="139" spans="1:18" s="53" customFormat="1">
      <c r="A139" s="8" t="s">
        <v>72</v>
      </c>
      <c r="C139" s="7" t="s">
        <v>39</v>
      </c>
      <c r="D139" s="243"/>
      <c r="E139" s="195">
        <v>100</v>
      </c>
      <c r="F139" s="195">
        <f t="shared" si="5"/>
        <v>100</v>
      </c>
      <c r="G139" s="8" t="s">
        <v>3511</v>
      </c>
      <c r="H139" s="8"/>
      <c r="I139" s="8"/>
      <c r="J139" s="8"/>
      <c r="K139" s="8"/>
      <c r="L139" s="8"/>
      <c r="M139" s="8" t="s">
        <v>296</v>
      </c>
      <c r="N139" s="25"/>
      <c r="O139" s="259" t="s">
        <v>1926</v>
      </c>
    </row>
    <row r="140" spans="1:18" s="53" customFormat="1">
      <c r="A140" s="8" t="s">
        <v>818</v>
      </c>
      <c r="C140" s="7" t="s">
        <v>39</v>
      </c>
      <c r="D140" s="243"/>
      <c r="E140" s="195">
        <v>100</v>
      </c>
      <c r="F140" s="195">
        <f t="shared" si="5"/>
        <v>100</v>
      </c>
      <c r="G140" s="8" t="s">
        <v>3514</v>
      </c>
      <c r="H140" s="82" t="s">
        <v>814</v>
      </c>
      <c r="I140" s="8" t="s">
        <v>1875</v>
      </c>
      <c r="J140" s="8"/>
      <c r="K140" s="8"/>
      <c r="L140" s="8" t="s">
        <v>1876</v>
      </c>
      <c r="M140" s="8" t="s">
        <v>64</v>
      </c>
      <c r="N140" s="25"/>
      <c r="O140" s="259" t="s">
        <v>3620</v>
      </c>
    </row>
    <row r="141" spans="1:18">
      <c r="A141" s="8" t="s">
        <v>51</v>
      </c>
      <c r="B141" s="8"/>
      <c r="C141" s="7" t="s">
        <v>39</v>
      </c>
      <c r="D141" s="198"/>
      <c r="E141" s="195">
        <v>100</v>
      </c>
      <c r="F141" s="195">
        <f t="shared" si="5"/>
        <v>100</v>
      </c>
      <c r="H141" s="82" t="s">
        <v>273</v>
      </c>
      <c r="I141" s="8" t="s">
        <v>3680</v>
      </c>
      <c r="J141" s="8" t="s">
        <v>52</v>
      </c>
      <c r="K141" s="8" t="s">
        <v>3681</v>
      </c>
      <c r="L141" s="8" t="s">
        <v>3682</v>
      </c>
      <c r="M141" s="8" t="s">
        <v>251</v>
      </c>
      <c r="N141" s="25">
        <v>35115</v>
      </c>
      <c r="O141" s="259" t="s">
        <v>2155</v>
      </c>
    </row>
    <row r="142" spans="1:18">
      <c r="A142" s="8" t="s">
        <v>3723</v>
      </c>
      <c r="B142" s="8"/>
      <c r="C142" s="7" t="s">
        <v>39</v>
      </c>
      <c r="D142" s="198"/>
      <c r="E142" s="195">
        <v>100</v>
      </c>
      <c r="F142" s="195">
        <f t="shared" si="5"/>
        <v>100</v>
      </c>
      <c r="G142" s="8" t="s">
        <v>3724</v>
      </c>
      <c r="H142" s="82"/>
      <c r="I142" s="8"/>
      <c r="J142" s="8"/>
      <c r="K142" s="8"/>
      <c r="L142" s="8" t="s">
        <v>277</v>
      </c>
      <c r="M142" s="8" t="s">
        <v>106</v>
      </c>
      <c r="N142" s="25"/>
      <c r="O142" s="259" t="s">
        <v>1926</v>
      </c>
    </row>
    <row r="143" spans="1:18" s="53" customFormat="1">
      <c r="A143" s="8" t="s">
        <v>73</v>
      </c>
      <c r="C143" s="7" t="s">
        <v>39</v>
      </c>
      <c r="D143" s="194"/>
      <c r="E143" s="195">
        <v>100</v>
      </c>
      <c r="F143" s="195">
        <f t="shared" si="5"/>
        <v>100</v>
      </c>
      <c r="H143" s="82" t="s">
        <v>304</v>
      </c>
      <c r="I143" s="8"/>
      <c r="J143" s="8"/>
      <c r="K143" s="8"/>
      <c r="L143" s="8"/>
      <c r="M143" s="8" t="s">
        <v>296</v>
      </c>
      <c r="N143" s="25"/>
      <c r="O143" s="257" t="s">
        <v>3621</v>
      </c>
    </row>
    <row r="144" spans="1:18" s="53" customFormat="1">
      <c r="A144" s="8" t="s">
        <v>3549</v>
      </c>
      <c r="C144" s="7" t="s">
        <v>39</v>
      </c>
      <c r="D144" s="243"/>
      <c r="E144" s="195">
        <v>100</v>
      </c>
      <c r="F144" s="195">
        <f t="shared" si="5"/>
        <v>100</v>
      </c>
      <c r="G144" s="8" t="s">
        <v>80</v>
      </c>
      <c r="H144" s="82"/>
      <c r="I144" s="8"/>
      <c r="J144" s="8" t="s">
        <v>310</v>
      </c>
      <c r="K144" s="8" t="s">
        <v>308</v>
      </c>
      <c r="L144" s="8" t="s">
        <v>309</v>
      </c>
      <c r="M144" s="8" t="s">
        <v>106</v>
      </c>
      <c r="N144" s="25">
        <v>28036</v>
      </c>
      <c r="O144" s="259" t="s">
        <v>3618</v>
      </c>
    </row>
    <row r="145" spans="1:18">
      <c r="A145" s="8" t="s">
        <v>58</v>
      </c>
      <c r="C145" s="7" t="s">
        <v>39</v>
      </c>
      <c r="E145" s="195">
        <v>100</v>
      </c>
      <c r="F145" s="195">
        <f t="shared" si="5"/>
        <v>100</v>
      </c>
      <c r="G145" s="3" t="s">
        <v>3499</v>
      </c>
      <c r="H145" s="82" t="s">
        <v>60</v>
      </c>
      <c r="I145" s="8" t="s">
        <v>61</v>
      </c>
      <c r="J145" s="8"/>
      <c r="K145" s="8" t="s">
        <v>62</v>
      </c>
      <c r="L145" s="8" t="s">
        <v>63</v>
      </c>
      <c r="M145" s="8" t="s">
        <v>64</v>
      </c>
      <c r="N145" s="25">
        <v>29212</v>
      </c>
      <c r="O145" s="259" t="s">
        <v>2155</v>
      </c>
      <c r="P145" s="17"/>
      <c r="Q145" s="16"/>
      <c r="R145" s="17"/>
    </row>
    <row r="146" spans="1:18">
      <c r="A146" s="8" t="s">
        <v>542</v>
      </c>
      <c r="B146" s="8"/>
      <c r="C146" s="7" t="s">
        <v>39</v>
      </c>
      <c r="E146" s="195">
        <v>100</v>
      </c>
      <c r="F146" s="195">
        <f t="shared" si="5"/>
        <v>100</v>
      </c>
      <c r="G146" s="8" t="s">
        <v>3557</v>
      </c>
      <c r="H146" s="113" t="s">
        <v>543</v>
      </c>
      <c r="I146" s="8" t="s">
        <v>1609</v>
      </c>
      <c r="J146" s="8"/>
      <c r="K146" s="8"/>
      <c r="L146" s="8"/>
      <c r="M146" s="8" t="s">
        <v>276</v>
      </c>
      <c r="N146" s="22"/>
      <c r="O146" s="259" t="s">
        <v>3620</v>
      </c>
    </row>
    <row r="147" spans="1:18" s="53" customFormat="1">
      <c r="A147" s="8" t="s">
        <v>21</v>
      </c>
      <c r="C147" s="7" t="s">
        <v>39</v>
      </c>
      <c r="D147" s="194"/>
      <c r="E147" s="195">
        <v>100</v>
      </c>
      <c r="F147" s="195">
        <f t="shared" si="5"/>
        <v>100</v>
      </c>
      <c r="H147" s="82" t="s">
        <v>151</v>
      </c>
      <c r="I147" s="8"/>
      <c r="J147" s="8" t="s">
        <v>23</v>
      </c>
      <c r="K147" s="8" t="s">
        <v>149</v>
      </c>
      <c r="L147" s="8" t="s">
        <v>150</v>
      </c>
      <c r="M147" s="8" t="s">
        <v>106</v>
      </c>
      <c r="N147" s="25">
        <v>28717</v>
      </c>
      <c r="O147" s="258" t="s">
        <v>2422</v>
      </c>
    </row>
    <row r="148" spans="1:18" s="53" customFormat="1">
      <c r="A148" s="8" t="s">
        <v>756</v>
      </c>
      <c r="C148" s="7" t="s">
        <v>39</v>
      </c>
      <c r="D148" s="194"/>
      <c r="E148" s="195">
        <v>100</v>
      </c>
      <c r="F148" s="195">
        <f t="shared" si="5"/>
        <v>100</v>
      </c>
      <c r="G148" s="59" t="s">
        <v>1187</v>
      </c>
      <c r="H148" s="82" t="s">
        <v>1841</v>
      </c>
      <c r="I148" s="8"/>
      <c r="J148" s="8"/>
      <c r="K148" s="8"/>
      <c r="L148" s="8"/>
      <c r="M148" s="8"/>
      <c r="N148" s="25"/>
      <c r="O148" s="259" t="s">
        <v>1926</v>
      </c>
    </row>
    <row r="149" spans="1:18">
      <c r="A149" s="8" t="s">
        <v>1612</v>
      </c>
      <c r="B149" s="53"/>
      <c r="C149" s="7" t="s">
        <v>39</v>
      </c>
      <c r="D149" s="242"/>
      <c r="E149" s="195">
        <v>100</v>
      </c>
      <c r="F149" s="195">
        <f t="shared" si="5"/>
        <v>100</v>
      </c>
      <c r="H149" s="146"/>
      <c r="I149" s="8"/>
      <c r="J149" s="8"/>
      <c r="K149" s="8"/>
      <c r="L149" s="8"/>
      <c r="M149" s="8"/>
      <c r="N149" s="25"/>
      <c r="O149" s="259" t="s">
        <v>2155</v>
      </c>
    </row>
    <row r="150" spans="1:18" s="53" customFormat="1">
      <c r="A150" s="51" t="s">
        <v>3538</v>
      </c>
      <c r="C150" s="7" t="s">
        <v>39</v>
      </c>
      <c r="D150" s="242"/>
      <c r="E150" s="195">
        <v>100</v>
      </c>
      <c r="F150" s="195">
        <f t="shared" si="5"/>
        <v>100</v>
      </c>
      <c r="G150" s="8" t="s">
        <v>3539</v>
      </c>
      <c r="H150" s="8"/>
      <c r="I150" s="8"/>
      <c r="J150" s="8"/>
      <c r="K150" s="8"/>
      <c r="L150" s="8" t="s">
        <v>378</v>
      </c>
      <c r="M150" s="8" t="s">
        <v>106</v>
      </c>
      <c r="N150" s="25">
        <v>28713</v>
      </c>
      <c r="O150" s="259" t="s">
        <v>1926</v>
      </c>
    </row>
    <row r="151" spans="1:18">
      <c r="A151" s="8" t="s">
        <v>834</v>
      </c>
      <c r="C151" s="7" t="s">
        <v>39</v>
      </c>
      <c r="E151" s="195">
        <v>100</v>
      </c>
      <c r="F151" s="195">
        <f t="shared" si="5"/>
        <v>100</v>
      </c>
      <c r="G151" s="3" t="s">
        <v>3454</v>
      </c>
      <c r="H151" s="82" t="s">
        <v>831</v>
      </c>
      <c r="I151" s="8"/>
      <c r="J151" s="8"/>
      <c r="K151" s="8"/>
      <c r="L151" s="8"/>
      <c r="M151" s="8"/>
      <c r="N151" s="301"/>
      <c r="O151" s="257" t="s">
        <v>3621</v>
      </c>
    </row>
    <row r="152" spans="1:18" s="53" customFormat="1">
      <c r="A152" s="8" t="s">
        <v>2881</v>
      </c>
      <c r="C152" s="7" t="s">
        <v>39</v>
      </c>
      <c r="D152" s="243"/>
      <c r="E152" s="195">
        <v>100</v>
      </c>
      <c r="F152" s="195">
        <f t="shared" si="5"/>
        <v>100</v>
      </c>
      <c r="G152" s="8" t="s">
        <v>3496</v>
      </c>
      <c r="H152" s="82"/>
      <c r="I152" s="8" t="s">
        <v>2882</v>
      </c>
      <c r="J152" s="8"/>
      <c r="K152" s="8"/>
      <c r="L152" s="8" t="s">
        <v>116</v>
      </c>
      <c r="M152" s="8" t="s">
        <v>173</v>
      </c>
      <c r="N152" s="25"/>
      <c r="O152" s="259" t="s">
        <v>1926</v>
      </c>
    </row>
    <row r="153" spans="1:18">
      <c r="A153" s="3" t="s">
        <v>292</v>
      </c>
      <c r="C153" s="7" t="s">
        <v>39</v>
      </c>
      <c r="E153" s="195">
        <v>100</v>
      </c>
      <c r="F153" s="195">
        <f t="shared" si="5"/>
        <v>100</v>
      </c>
      <c r="G153" s="3" t="s">
        <v>3454</v>
      </c>
      <c r="H153" s="18" t="s">
        <v>293</v>
      </c>
      <c r="I153" s="3" t="s">
        <v>295</v>
      </c>
      <c r="J153" s="3"/>
      <c r="K153" s="3" t="s">
        <v>294</v>
      </c>
      <c r="L153" s="3" t="s">
        <v>237</v>
      </c>
      <c r="M153" s="3" t="s">
        <v>106</v>
      </c>
      <c r="N153" s="22">
        <v>28210</v>
      </c>
      <c r="O153" s="259" t="s">
        <v>3620</v>
      </c>
      <c r="P153" s="17"/>
      <c r="Q153" s="16"/>
      <c r="R153" s="17"/>
    </row>
    <row r="154" spans="1:18">
      <c r="A154" s="8" t="s">
        <v>241</v>
      </c>
      <c r="B154" s="53"/>
      <c r="C154" s="7" t="s">
        <v>39</v>
      </c>
      <c r="D154" s="242"/>
      <c r="E154" s="195">
        <v>100</v>
      </c>
      <c r="F154" s="195">
        <f t="shared" si="5"/>
        <v>100</v>
      </c>
      <c r="G154" s="3" t="s">
        <v>31</v>
      </c>
      <c r="H154" s="82" t="s">
        <v>859</v>
      </c>
      <c r="I154" s="8"/>
      <c r="J154" s="8"/>
      <c r="K154" s="8"/>
      <c r="L154" s="8"/>
      <c r="M154" s="8"/>
      <c r="N154" s="25"/>
      <c r="O154" s="257" t="s">
        <v>3618</v>
      </c>
      <c r="P154" s="53"/>
    </row>
    <row r="155" spans="1:18">
      <c r="A155" s="8" t="s">
        <v>74</v>
      </c>
      <c r="B155" s="53"/>
      <c r="C155" s="7" t="s">
        <v>39</v>
      </c>
      <c r="D155" s="242"/>
      <c r="E155" s="195">
        <v>100</v>
      </c>
      <c r="F155" s="195">
        <f t="shared" si="5"/>
        <v>100</v>
      </c>
      <c r="G155" s="3" t="s">
        <v>36</v>
      </c>
      <c r="H155" s="82" t="s">
        <v>595</v>
      </c>
      <c r="I155" s="8" t="s">
        <v>1830</v>
      </c>
      <c r="J155" s="8"/>
      <c r="K155" s="8" t="s">
        <v>1831</v>
      </c>
      <c r="L155" s="8" t="s">
        <v>808</v>
      </c>
      <c r="M155" s="8" t="s">
        <v>106</v>
      </c>
      <c r="N155" s="25"/>
      <c r="O155" s="259" t="s">
        <v>2155</v>
      </c>
      <c r="P155" s="53"/>
    </row>
    <row r="156" spans="1:18">
      <c r="A156" s="8" t="s">
        <v>50</v>
      </c>
      <c r="B156" s="8"/>
      <c r="C156" s="7" t="s">
        <v>39</v>
      </c>
      <c r="E156" s="195">
        <v>100</v>
      </c>
      <c r="F156" s="195">
        <f t="shared" ref="F156:F187" si="6">D156+E156</f>
        <v>100</v>
      </c>
      <c r="G156" s="8" t="s">
        <v>51</v>
      </c>
      <c r="N156" s="25"/>
      <c r="O156" s="259" t="s">
        <v>1926</v>
      </c>
    </row>
    <row r="157" spans="1:18" s="53" customFormat="1">
      <c r="A157" s="8" t="s">
        <v>3583</v>
      </c>
      <c r="C157" s="7" t="s">
        <v>39</v>
      </c>
      <c r="D157" s="242"/>
      <c r="E157" s="195">
        <v>100</v>
      </c>
      <c r="F157" s="195">
        <f t="shared" si="6"/>
        <v>100</v>
      </c>
      <c r="G157" s="140" t="s">
        <v>3584</v>
      </c>
      <c r="H157" s="82" t="s">
        <v>3585</v>
      </c>
      <c r="I157" s="8" t="s">
        <v>3586</v>
      </c>
      <c r="J157" s="8" t="s">
        <v>3587</v>
      </c>
      <c r="K157" s="8" t="s">
        <v>3588</v>
      </c>
      <c r="L157" s="8" t="s">
        <v>1148</v>
      </c>
      <c r="M157" s="8" t="s">
        <v>173</v>
      </c>
      <c r="N157" s="25">
        <v>37862</v>
      </c>
      <c r="O157" s="258" t="s">
        <v>2431</v>
      </c>
    </row>
    <row r="158" spans="1:18" s="53" customFormat="1">
      <c r="A158" s="8" t="s">
        <v>3132</v>
      </c>
      <c r="C158" s="7" t="s">
        <v>39</v>
      </c>
      <c r="D158" s="243"/>
      <c r="E158" s="195">
        <v>100</v>
      </c>
      <c r="F158" s="195">
        <f t="shared" si="6"/>
        <v>100</v>
      </c>
      <c r="G158" s="17" t="s">
        <v>3562</v>
      </c>
      <c r="H158" s="82" t="s">
        <v>3687</v>
      </c>
      <c r="I158" s="8"/>
      <c r="J158" s="8"/>
      <c r="K158" s="8"/>
      <c r="L158" s="8"/>
      <c r="M158" s="8"/>
      <c r="N158" s="25"/>
      <c r="O158" s="259" t="s">
        <v>1926</v>
      </c>
    </row>
    <row r="159" spans="1:18" s="53" customFormat="1">
      <c r="A159" s="8" t="s">
        <v>3127</v>
      </c>
      <c r="C159" s="7" t="s">
        <v>39</v>
      </c>
      <c r="D159" s="243"/>
      <c r="E159" s="195">
        <v>100</v>
      </c>
      <c r="F159" s="195">
        <f t="shared" si="6"/>
        <v>100</v>
      </c>
      <c r="G159" s="8" t="s">
        <v>3561</v>
      </c>
      <c r="H159" s="8"/>
      <c r="I159" s="8" t="s">
        <v>3125</v>
      </c>
      <c r="J159" s="8"/>
      <c r="K159" s="8"/>
      <c r="L159" s="8"/>
      <c r="M159" s="8"/>
      <c r="N159" s="25"/>
      <c r="O159" s="257" t="s">
        <v>3618</v>
      </c>
    </row>
    <row r="160" spans="1:18" s="53" customFormat="1">
      <c r="A160" s="8" t="s">
        <v>867</v>
      </c>
      <c r="C160" s="7" t="s">
        <v>39</v>
      </c>
      <c r="D160" s="243"/>
      <c r="E160" s="195">
        <v>100</v>
      </c>
      <c r="F160" s="195">
        <f t="shared" si="6"/>
        <v>100</v>
      </c>
      <c r="G160" s="8" t="s">
        <v>766</v>
      </c>
      <c r="H160" s="82" t="s">
        <v>868</v>
      </c>
      <c r="I160" s="8"/>
      <c r="J160" s="8"/>
      <c r="K160" s="8"/>
      <c r="L160" s="8"/>
      <c r="M160" s="8"/>
      <c r="N160" s="25"/>
      <c r="O160" s="259" t="s">
        <v>2155</v>
      </c>
    </row>
    <row r="161" spans="1:18">
      <c r="A161" s="8" t="s">
        <v>89</v>
      </c>
      <c r="C161" s="7" t="s">
        <v>39</v>
      </c>
      <c r="E161" s="195">
        <v>100</v>
      </c>
      <c r="F161" s="195">
        <f t="shared" si="6"/>
        <v>100</v>
      </c>
      <c r="O161" s="259" t="s">
        <v>1926</v>
      </c>
    </row>
    <row r="162" spans="1:18">
      <c r="A162" s="8" t="s">
        <v>829</v>
      </c>
      <c r="C162" s="7" t="s">
        <v>39</v>
      </c>
      <c r="E162" s="195">
        <v>100</v>
      </c>
      <c r="F162" s="195">
        <f t="shared" si="6"/>
        <v>100</v>
      </c>
      <c r="G162" s="3" t="s">
        <v>3501</v>
      </c>
      <c r="H162" s="82" t="s">
        <v>823</v>
      </c>
      <c r="I162" s="8" t="s">
        <v>830</v>
      </c>
      <c r="J162" s="8"/>
      <c r="K162" s="8"/>
      <c r="L162" s="8"/>
      <c r="M162" s="8" t="s">
        <v>106</v>
      </c>
      <c r="N162" s="301"/>
      <c r="O162" s="257" t="s">
        <v>3621</v>
      </c>
      <c r="P162" s="17"/>
      <c r="Q162" s="16"/>
      <c r="R162" s="17"/>
    </row>
    <row r="163" spans="1:18" s="53" customFormat="1">
      <c r="A163" s="8" t="s">
        <v>864</v>
      </c>
      <c r="C163" s="7" t="s">
        <v>39</v>
      </c>
      <c r="D163" s="243"/>
      <c r="E163" s="195">
        <v>100</v>
      </c>
      <c r="F163" s="195">
        <f t="shared" si="6"/>
        <v>100</v>
      </c>
      <c r="H163" s="82" t="s">
        <v>863</v>
      </c>
      <c r="I163" s="8"/>
      <c r="J163" s="8"/>
      <c r="K163" s="8"/>
      <c r="L163" s="8"/>
      <c r="M163" s="8"/>
      <c r="N163" s="25"/>
      <c r="O163" s="257" t="s">
        <v>3621</v>
      </c>
    </row>
    <row r="164" spans="1:18">
      <c r="A164" s="3" t="s">
        <v>2432</v>
      </c>
      <c r="B164" s="3"/>
      <c r="C164" s="7" t="s">
        <v>39</v>
      </c>
      <c r="E164" s="195">
        <v>100</v>
      </c>
      <c r="F164" s="195">
        <f t="shared" si="6"/>
        <v>100</v>
      </c>
      <c r="G164" s="8" t="s">
        <v>2084</v>
      </c>
      <c r="H164" s="82"/>
      <c r="I164" s="8"/>
      <c r="J164" s="8"/>
      <c r="K164" s="8"/>
      <c r="L164" s="8"/>
      <c r="M164" s="8"/>
      <c r="N164" s="25"/>
      <c r="O164" s="259" t="s">
        <v>1926</v>
      </c>
    </row>
    <row r="165" spans="1:18" s="53" customFormat="1">
      <c r="A165" s="8" t="s">
        <v>75</v>
      </c>
      <c r="C165" s="7" t="s">
        <v>39</v>
      </c>
      <c r="D165" s="243"/>
      <c r="E165" s="195">
        <v>100</v>
      </c>
      <c r="F165" s="195">
        <f t="shared" si="6"/>
        <v>100</v>
      </c>
      <c r="G165" s="3" t="s">
        <v>3454</v>
      </c>
      <c r="H165" s="82" t="s">
        <v>793</v>
      </c>
      <c r="I165" s="8" t="s">
        <v>589</v>
      </c>
      <c r="J165" s="8"/>
      <c r="K165" s="8"/>
      <c r="L165" s="8"/>
      <c r="M165" s="8"/>
      <c r="N165" s="25"/>
      <c r="O165" s="259" t="s">
        <v>3620</v>
      </c>
    </row>
    <row r="166" spans="1:18" s="53" customFormat="1">
      <c r="A166" s="8" t="s">
        <v>3597</v>
      </c>
      <c r="C166" s="7" t="s">
        <v>39</v>
      </c>
      <c r="D166" s="243"/>
      <c r="E166" s="195">
        <v>100</v>
      </c>
      <c r="F166" s="195">
        <f t="shared" si="6"/>
        <v>100</v>
      </c>
      <c r="G166" s="17" t="s">
        <v>3598</v>
      </c>
      <c r="H166" s="82"/>
      <c r="I166" s="8"/>
      <c r="J166" s="8"/>
      <c r="K166" s="8"/>
      <c r="L166" s="8" t="s">
        <v>237</v>
      </c>
      <c r="M166" s="8" t="s">
        <v>106</v>
      </c>
      <c r="N166" s="25"/>
      <c r="O166" s="259" t="s">
        <v>1926</v>
      </c>
    </row>
    <row r="167" spans="1:18" s="53" customFormat="1">
      <c r="A167" s="8" t="s">
        <v>985</v>
      </c>
      <c r="C167" s="7" t="s">
        <v>39</v>
      </c>
      <c r="D167" s="242"/>
      <c r="E167" s="195">
        <v>100</v>
      </c>
      <c r="F167" s="195">
        <f t="shared" si="6"/>
        <v>100</v>
      </c>
      <c r="H167" s="183" t="s">
        <v>982</v>
      </c>
      <c r="I167" s="8"/>
      <c r="J167" s="8"/>
      <c r="K167" s="8"/>
      <c r="L167" s="8"/>
      <c r="M167" s="8"/>
      <c r="N167" s="25"/>
      <c r="O167" s="257" t="s">
        <v>3621</v>
      </c>
    </row>
    <row r="168" spans="1:18" s="53" customFormat="1">
      <c r="A168" s="8" t="s">
        <v>1515</v>
      </c>
      <c r="C168" s="7" t="s">
        <v>39</v>
      </c>
      <c r="D168" s="243"/>
      <c r="E168" s="195">
        <v>100</v>
      </c>
      <c r="F168" s="195">
        <f t="shared" si="6"/>
        <v>100</v>
      </c>
      <c r="G168" s="299" t="s">
        <v>2075</v>
      </c>
      <c r="H168" s="82"/>
      <c r="I168" s="8"/>
      <c r="J168" s="8"/>
      <c r="K168" s="8"/>
      <c r="L168" s="8"/>
      <c r="M168" s="8"/>
      <c r="N168" s="25"/>
      <c r="O168" s="259" t="s">
        <v>1926</v>
      </c>
    </row>
    <row r="169" spans="1:18">
      <c r="A169" s="8" t="s">
        <v>1721</v>
      </c>
      <c r="C169" s="7" t="s">
        <v>39</v>
      </c>
      <c r="E169" s="195">
        <v>100</v>
      </c>
      <c r="F169" s="195">
        <f t="shared" si="6"/>
        <v>100</v>
      </c>
      <c r="G169" s="3" t="s">
        <v>3496</v>
      </c>
      <c r="H169" s="82" t="s">
        <v>2394</v>
      </c>
      <c r="I169" s="59" t="s">
        <v>2014</v>
      </c>
      <c r="J169" s="8"/>
      <c r="K169" s="8"/>
      <c r="L169" s="8" t="s">
        <v>171</v>
      </c>
      <c r="M169" s="8" t="s">
        <v>106</v>
      </c>
      <c r="N169" s="301"/>
      <c r="O169" s="257" t="s">
        <v>3625</v>
      </c>
      <c r="P169" s="17"/>
      <c r="Q169" s="16"/>
      <c r="R169" s="17"/>
    </row>
    <row r="170" spans="1:18" s="53" customFormat="1">
      <c r="A170" s="8" t="s">
        <v>614</v>
      </c>
      <c r="C170" s="7" t="s">
        <v>39</v>
      </c>
      <c r="D170" s="243"/>
      <c r="E170" s="195">
        <v>100</v>
      </c>
      <c r="F170" s="195">
        <f t="shared" si="6"/>
        <v>100</v>
      </c>
      <c r="H170" s="8"/>
      <c r="I170" s="8"/>
      <c r="J170" s="8"/>
      <c r="K170" s="8"/>
      <c r="L170" s="8" t="s">
        <v>624</v>
      </c>
      <c r="M170" s="8" t="s">
        <v>236</v>
      </c>
      <c r="N170" s="25"/>
      <c r="O170" s="259" t="s">
        <v>1926</v>
      </c>
    </row>
    <row r="171" spans="1:18" s="53" customFormat="1">
      <c r="A171" s="8" t="s">
        <v>3649</v>
      </c>
      <c r="C171" s="7" t="s">
        <v>39</v>
      </c>
      <c r="D171" s="243"/>
      <c r="E171" s="195">
        <v>100</v>
      </c>
      <c r="F171" s="195">
        <f t="shared" si="6"/>
        <v>100</v>
      </c>
      <c r="G171" s="3" t="s">
        <v>3454</v>
      </c>
      <c r="H171" s="82" t="s">
        <v>3650</v>
      </c>
      <c r="I171" s="8" t="s">
        <v>3651</v>
      </c>
      <c r="J171" s="8"/>
      <c r="K171" s="8"/>
      <c r="L171" s="8" t="s">
        <v>237</v>
      </c>
      <c r="M171" s="8" t="s">
        <v>106</v>
      </c>
      <c r="N171" s="25"/>
      <c r="O171" s="259" t="s">
        <v>3652</v>
      </c>
    </row>
    <row r="172" spans="1:18" s="53" customFormat="1">
      <c r="A172" s="8" t="s">
        <v>951</v>
      </c>
      <c r="C172" s="7" t="s">
        <v>39</v>
      </c>
      <c r="D172" s="243"/>
      <c r="E172" s="195">
        <v>100</v>
      </c>
      <c r="F172" s="195">
        <f t="shared" si="6"/>
        <v>100</v>
      </c>
      <c r="G172" s="3" t="s">
        <v>3454</v>
      </c>
      <c r="H172" s="183" t="s">
        <v>943</v>
      </c>
      <c r="I172" s="8"/>
      <c r="J172" s="8"/>
      <c r="K172" s="8"/>
      <c r="L172" s="8"/>
      <c r="M172" s="8"/>
      <c r="N172" s="25"/>
      <c r="O172" s="259" t="s">
        <v>2155</v>
      </c>
    </row>
    <row r="173" spans="1:18">
      <c r="A173" s="8" t="s">
        <v>833</v>
      </c>
      <c r="C173" s="7" t="s">
        <v>39</v>
      </c>
      <c r="E173" s="195">
        <v>100</v>
      </c>
      <c r="F173" s="195">
        <f t="shared" si="6"/>
        <v>100</v>
      </c>
      <c r="G173" s="3" t="s">
        <v>3454</v>
      </c>
      <c r="H173" s="82" t="s">
        <v>832</v>
      </c>
      <c r="I173" s="3"/>
      <c r="J173" s="3"/>
      <c r="K173" s="3"/>
      <c r="L173" s="3"/>
      <c r="M173" s="3"/>
      <c r="N173" s="22"/>
      <c r="O173" s="257" t="s">
        <v>3618</v>
      </c>
      <c r="P173" s="17"/>
      <c r="Q173" s="16"/>
      <c r="R173" s="17"/>
    </row>
    <row r="174" spans="1:18" s="53" customFormat="1">
      <c r="A174" s="8" t="s">
        <v>311</v>
      </c>
      <c r="C174" s="7" t="s">
        <v>39</v>
      </c>
      <c r="D174" s="242"/>
      <c r="E174" s="195">
        <v>100</v>
      </c>
      <c r="F174" s="195">
        <f t="shared" si="6"/>
        <v>100</v>
      </c>
      <c r="G174" s="8" t="s">
        <v>3563</v>
      </c>
      <c r="H174" s="82" t="s">
        <v>314</v>
      </c>
      <c r="I174" s="8"/>
      <c r="J174" s="8"/>
      <c r="K174" s="8"/>
      <c r="L174" s="8" t="s">
        <v>313</v>
      </c>
      <c r="M174" s="8" t="s">
        <v>236</v>
      </c>
      <c r="N174" s="25"/>
      <c r="O174" s="259" t="s">
        <v>3620</v>
      </c>
    </row>
    <row r="175" spans="1:18" s="53" customFormat="1">
      <c r="A175" s="8" t="s">
        <v>1457</v>
      </c>
      <c r="C175" s="7" t="s">
        <v>39</v>
      </c>
      <c r="D175" s="243"/>
      <c r="E175" s="195">
        <v>100</v>
      </c>
      <c r="F175" s="195">
        <f t="shared" si="6"/>
        <v>100</v>
      </c>
      <c r="G175" s="8" t="s">
        <v>3498</v>
      </c>
      <c r="H175" s="289" t="s">
        <v>3536</v>
      </c>
      <c r="I175" s="8" t="s">
        <v>1458</v>
      </c>
      <c r="J175" s="8"/>
      <c r="K175" s="8" t="s">
        <v>1622</v>
      </c>
      <c r="L175" s="8" t="s">
        <v>1623</v>
      </c>
      <c r="M175" s="8" t="s">
        <v>236</v>
      </c>
      <c r="N175" s="25">
        <v>24486</v>
      </c>
      <c r="O175" s="257" t="s">
        <v>3621</v>
      </c>
    </row>
    <row r="176" spans="1:18">
      <c r="A176" s="8" t="s">
        <v>616</v>
      </c>
      <c r="C176" s="7" t="s">
        <v>39</v>
      </c>
      <c r="E176" s="195">
        <v>100</v>
      </c>
      <c r="F176" s="195">
        <f t="shared" si="6"/>
        <v>100</v>
      </c>
      <c r="H176" s="82" t="s">
        <v>620</v>
      </c>
      <c r="I176" s="59" t="s">
        <v>1618</v>
      </c>
      <c r="J176" s="8"/>
      <c r="K176" s="8" t="s">
        <v>1619</v>
      </c>
      <c r="L176" s="8" t="s">
        <v>1620</v>
      </c>
      <c r="M176" s="8" t="s">
        <v>299</v>
      </c>
      <c r="N176" s="25">
        <v>25276</v>
      </c>
      <c r="O176" s="259" t="s">
        <v>2155</v>
      </c>
    </row>
    <row r="177" spans="1:18">
      <c r="A177" s="3" t="s">
        <v>2433</v>
      </c>
      <c r="B177" s="3"/>
      <c r="C177" s="7" t="s">
        <v>39</v>
      </c>
      <c r="E177" s="195">
        <v>100</v>
      </c>
      <c r="F177" s="195">
        <f t="shared" si="6"/>
        <v>100</v>
      </c>
      <c r="G177" s="8" t="s">
        <v>2434</v>
      </c>
      <c r="H177" s="82"/>
      <c r="I177" s="8"/>
      <c r="J177" s="8"/>
      <c r="K177" s="8"/>
      <c r="L177" s="8"/>
      <c r="M177" s="8"/>
      <c r="N177" s="25"/>
      <c r="O177" s="259" t="s">
        <v>1926</v>
      </c>
    </row>
    <row r="178" spans="1:18">
      <c r="A178" s="8" t="s">
        <v>2098</v>
      </c>
      <c r="B178" s="8"/>
      <c r="C178" s="7" t="s">
        <v>39</v>
      </c>
      <c r="D178" s="194"/>
      <c r="E178" s="195">
        <v>100</v>
      </c>
      <c r="F178" s="195">
        <f t="shared" si="6"/>
        <v>100</v>
      </c>
      <c r="G178" s="8"/>
      <c r="H178" s="82"/>
      <c r="I178" s="59"/>
      <c r="J178" s="8"/>
      <c r="K178" s="8"/>
      <c r="L178" s="8"/>
      <c r="M178" s="8"/>
      <c r="N178" s="25"/>
      <c r="O178" s="259" t="s">
        <v>1926</v>
      </c>
      <c r="P178" s="17"/>
      <c r="Q178" s="16"/>
      <c r="R178" s="17"/>
    </row>
    <row r="179" spans="1:18">
      <c r="A179" s="8" t="s">
        <v>3503</v>
      </c>
      <c r="C179" s="7" t="s">
        <v>39</v>
      </c>
      <c r="E179" s="195">
        <v>100</v>
      </c>
      <c r="F179" s="195">
        <f t="shared" si="6"/>
        <v>100</v>
      </c>
      <c r="G179" s="17" t="s">
        <v>3502</v>
      </c>
      <c r="H179" s="18" t="s">
        <v>1897</v>
      </c>
      <c r="I179" s="3" t="s">
        <v>1605</v>
      </c>
      <c r="J179" s="3"/>
      <c r="K179" s="3" t="s">
        <v>1608</v>
      </c>
      <c r="L179" s="3" t="s">
        <v>1607</v>
      </c>
      <c r="M179" s="3" t="s">
        <v>64</v>
      </c>
      <c r="N179" s="22">
        <v>29710</v>
      </c>
      <c r="O179" s="259" t="s">
        <v>2155</v>
      </c>
      <c r="P179" s="139"/>
      <c r="Q179" s="16"/>
      <c r="R179" s="17"/>
    </row>
    <row r="180" spans="1:18" s="53" customFormat="1">
      <c r="A180" s="8" t="s">
        <v>1701</v>
      </c>
      <c r="C180" s="7" t="s">
        <v>39</v>
      </c>
      <c r="D180" s="243"/>
      <c r="E180" s="195">
        <v>100</v>
      </c>
      <c r="F180" s="195">
        <f>D94+E180</f>
        <v>100</v>
      </c>
      <c r="G180" s="8" t="s">
        <v>3551</v>
      </c>
      <c r="I180" s="8"/>
      <c r="J180" s="8"/>
      <c r="K180" s="8"/>
      <c r="L180" s="146" t="s">
        <v>278</v>
      </c>
      <c r="M180" s="146" t="s">
        <v>106</v>
      </c>
      <c r="N180" s="147">
        <v>28645</v>
      </c>
      <c r="O180" s="259" t="s">
        <v>2155</v>
      </c>
    </row>
    <row r="181" spans="1:18" s="53" customFormat="1">
      <c r="A181" s="8" t="s">
        <v>874</v>
      </c>
      <c r="C181" s="7" t="s">
        <v>39</v>
      </c>
      <c r="D181" s="242"/>
      <c r="E181" s="195">
        <v>100</v>
      </c>
      <c r="F181" s="195">
        <f t="shared" ref="F181:F194" si="7">D181+E181</f>
        <v>100</v>
      </c>
      <c r="H181" s="82" t="s">
        <v>875</v>
      </c>
      <c r="I181" s="8"/>
      <c r="J181" s="8"/>
      <c r="K181" s="8"/>
      <c r="L181" s="8"/>
      <c r="M181" s="8"/>
      <c r="N181" s="25"/>
      <c r="O181" s="259" t="s">
        <v>3640</v>
      </c>
    </row>
    <row r="182" spans="1:18">
      <c r="A182" s="8" t="s">
        <v>2101</v>
      </c>
      <c r="B182" s="8"/>
      <c r="C182" s="7" t="s">
        <v>39</v>
      </c>
      <c r="D182" s="194"/>
      <c r="E182" s="195">
        <v>100</v>
      </c>
      <c r="F182" s="195">
        <f t="shared" si="7"/>
        <v>100</v>
      </c>
      <c r="G182" s="8"/>
      <c r="H182" s="82"/>
      <c r="I182" s="59"/>
      <c r="J182" s="8"/>
      <c r="K182" s="8"/>
      <c r="L182" s="8"/>
      <c r="M182" s="8"/>
      <c r="N182" s="25"/>
      <c r="O182" s="257" t="s">
        <v>3625</v>
      </c>
      <c r="P182" s="17"/>
      <c r="Q182" s="16"/>
      <c r="R182" s="17"/>
    </row>
    <row r="183" spans="1:18">
      <c r="A183" s="8" t="s">
        <v>3419</v>
      </c>
      <c r="B183" s="8"/>
      <c r="C183" s="7" t="s">
        <v>39</v>
      </c>
      <c r="D183" s="194"/>
      <c r="E183" s="195">
        <v>100</v>
      </c>
      <c r="F183" s="195">
        <f t="shared" si="7"/>
        <v>100</v>
      </c>
      <c r="H183" s="302" t="s">
        <v>3550</v>
      </c>
      <c r="I183" s="8" t="s">
        <v>1610</v>
      </c>
      <c r="J183" s="8" t="s">
        <v>1611</v>
      </c>
      <c r="K183" s="8"/>
      <c r="L183" s="8" t="s">
        <v>301</v>
      </c>
      <c r="M183" s="8" t="s">
        <v>276</v>
      </c>
      <c r="N183" s="25"/>
      <c r="O183" s="257" t="s">
        <v>3618</v>
      </c>
      <c r="P183" s="17"/>
      <c r="Q183" s="16"/>
      <c r="R183" s="17"/>
    </row>
    <row r="184" spans="1:18">
      <c r="A184" s="8" t="s">
        <v>2102</v>
      </c>
      <c r="B184" s="8"/>
      <c r="C184" s="7" t="s">
        <v>39</v>
      </c>
      <c r="D184" s="194"/>
      <c r="E184" s="195">
        <v>100</v>
      </c>
      <c r="F184" s="195">
        <f t="shared" si="7"/>
        <v>100</v>
      </c>
      <c r="G184" s="8"/>
      <c r="H184" s="82"/>
      <c r="I184" s="59"/>
      <c r="J184" s="8"/>
      <c r="K184" s="8"/>
      <c r="L184" s="8"/>
      <c r="M184" s="8"/>
      <c r="N184" s="25"/>
      <c r="O184" s="259" t="s">
        <v>1926</v>
      </c>
      <c r="P184" s="17"/>
      <c r="Q184" s="16"/>
      <c r="R184" s="17"/>
    </row>
    <row r="185" spans="1:18" s="53" customFormat="1">
      <c r="A185" s="8" t="s">
        <v>2176</v>
      </c>
      <c r="C185" s="7" t="s">
        <v>39</v>
      </c>
      <c r="D185" s="194"/>
      <c r="E185" s="195">
        <v>100</v>
      </c>
      <c r="F185" s="195">
        <f t="shared" si="7"/>
        <v>100</v>
      </c>
      <c r="G185" s="8" t="s">
        <v>3565</v>
      </c>
      <c r="H185" s="8"/>
      <c r="I185" s="8"/>
      <c r="J185" s="8"/>
      <c r="K185" s="8"/>
      <c r="L185" s="8"/>
      <c r="M185" s="8"/>
      <c r="N185" s="25"/>
      <c r="O185" s="259" t="s">
        <v>1926</v>
      </c>
    </row>
    <row r="186" spans="1:18">
      <c r="A186" s="8" t="s">
        <v>290</v>
      </c>
      <c r="C186" s="7" t="s">
        <v>39</v>
      </c>
      <c r="E186" s="195">
        <v>100</v>
      </c>
      <c r="F186" s="195">
        <f t="shared" si="7"/>
        <v>100</v>
      </c>
      <c r="G186" s="3" t="s">
        <v>3454</v>
      </c>
      <c r="H186" s="82" t="s">
        <v>291</v>
      </c>
      <c r="I186" s="3" t="s">
        <v>558</v>
      </c>
      <c r="J186" s="3"/>
      <c r="K186" s="3"/>
      <c r="L186" s="3" t="s">
        <v>237</v>
      </c>
      <c r="M186" s="3" t="s">
        <v>106</v>
      </c>
      <c r="N186" s="22"/>
      <c r="O186" s="257" t="s">
        <v>3621</v>
      </c>
    </row>
    <row r="187" spans="1:18">
      <c r="A187" s="8" t="s">
        <v>3669</v>
      </c>
      <c r="C187" s="7" t="s">
        <v>39</v>
      </c>
      <c r="E187" s="195">
        <v>100</v>
      </c>
      <c r="F187" s="195">
        <f t="shared" si="7"/>
        <v>100</v>
      </c>
      <c r="G187" s="3" t="s">
        <v>72</v>
      </c>
      <c r="H187" s="82" t="s">
        <v>3670</v>
      </c>
      <c r="I187" s="3"/>
      <c r="J187" s="3"/>
      <c r="K187" s="3"/>
      <c r="L187" s="3"/>
      <c r="M187" s="3"/>
      <c r="N187" s="22"/>
      <c r="O187" s="257" t="s">
        <v>3621</v>
      </c>
    </row>
    <row r="188" spans="1:18">
      <c r="A188" s="8" t="s">
        <v>2093</v>
      </c>
      <c r="B188" s="8"/>
      <c r="C188" s="7" t="s">
        <v>39</v>
      </c>
      <c r="D188" s="242"/>
      <c r="E188" s="195">
        <v>100</v>
      </c>
      <c r="F188" s="195">
        <f t="shared" si="7"/>
        <v>100</v>
      </c>
      <c r="G188" s="8" t="s">
        <v>522</v>
      </c>
      <c r="H188" s="8"/>
      <c r="I188" s="8"/>
      <c r="J188" s="8"/>
      <c r="K188" s="8"/>
      <c r="L188" s="8"/>
      <c r="M188" s="8"/>
      <c r="N188" s="25"/>
      <c r="O188" s="259" t="s">
        <v>1926</v>
      </c>
      <c r="P188" s="53"/>
    </row>
    <row r="189" spans="1:18">
      <c r="A189" s="8" t="s">
        <v>2095</v>
      </c>
      <c r="B189" s="8"/>
      <c r="C189" s="7" t="s">
        <v>39</v>
      </c>
      <c r="D189" s="242"/>
      <c r="E189" s="195">
        <v>100</v>
      </c>
      <c r="F189" s="195">
        <f t="shared" si="7"/>
        <v>100</v>
      </c>
      <c r="G189" s="8" t="s">
        <v>1281</v>
      </c>
      <c r="H189" s="8"/>
      <c r="I189" s="8"/>
      <c r="J189" s="8"/>
      <c r="K189" s="8"/>
      <c r="L189" s="8"/>
      <c r="M189" s="8"/>
      <c r="N189" s="25"/>
      <c r="O189" s="259" t="s">
        <v>1926</v>
      </c>
      <c r="P189" s="53"/>
    </row>
    <row r="190" spans="1:18">
      <c r="A190" s="8" t="s">
        <v>2099</v>
      </c>
      <c r="C190" s="7" t="s">
        <v>39</v>
      </c>
      <c r="E190" s="195">
        <v>100</v>
      </c>
      <c r="F190" s="195">
        <f t="shared" si="7"/>
        <v>100</v>
      </c>
      <c r="H190" s="82"/>
      <c r="I190" s="8"/>
      <c r="J190" s="8"/>
      <c r="K190" s="8"/>
      <c r="L190" s="8"/>
      <c r="M190" s="8"/>
      <c r="N190" s="25"/>
      <c r="O190" s="259" t="s">
        <v>1926</v>
      </c>
    </row>
    <row r="191" spans="1:18">
      <c r="A191" s="8" t="s">
        <v>2100</v>
      </c>
      <c r="C191" s="7" t="s">
        <v>39</v>
      </c>
      <c r="E191" s="195">
        <v>100</v>
      </c>
      <c r="F191" s="195">
        <f t="shared" si="7"/>
        <v>100</v>
      </c>
      <c r="G191" s="8"/>
      <c r="H191" s="82"/>
      <c r="I191" s="8"/>
      <c r="J191" s="8"/>
      <c r="K191" s="8"/>
      <c r="L191" s="8"/>
      <c r="M191" s="8"/>
      <c r="O191" s="259" t="s">
        <v>1926</v>
      </c>
    </row>
    <row r="192" spans="1:18">
      <c r="A192" s="8" t="s">
        <v>1849</v>
      </c>
      <c r="B192" s="53"/>
      <c r="C192" s="7" t="s">
        <v>39</v>
      </c>
      <c r="D192" s="242"/>
      <c r="E192" s="195">
        <v>100</v>
      </c>
      <c r="F192" s="195">
        <f t="shared" si="7"/>
        <v>100</v>
      </c>
      <c r="G192" s="3" t="s">
        <v>3454</v>
      </c>
      <c r="H192" s="82" t="s">
        <v>539</v>
      </c>
      <c r="I192" s="8"/>
      <c r="J192" s="8"/>
      <c r="K192" s="8"/>
      <c r="L192" s="8"/>
      <c r="M192" s="8"/>
      <c r="N192" s="25"/>
      <c r="O192" s="259" t="s">
        <v>2155</v>
      </c>
      <c r="P192" s="53"/>
    </row>
    <row r="193" spans="1:18">
      <c r="A193" s="8" t="s">
        <v>845</v>
      </c>
      <c r="C193" s="7" t="s">
        <v>39</v>
      </c>
      <c r="E193" s="195">
        <v>100</v>
      </c>
      <c r="F193" s="195">
        <f t="shared" si="7"/>
        <v>100</v>
      </c>
      <c r="G193" s="3" t="s">
        <v>3454</v>
      </c>
      <c r="H193" s="82" t="s">
        <v>844</v>
      </c>
      <c r="I193" s="43"/>
      <c r="J193" s="43"/>
      <c r="K193" s="43"/>
      <c r="L193" s="43"/>
      <c r="M193" s="43"/>
      <c r="N193" s="301"/>
      <c r="O193" s="257" t="s">
        <v>3621</v>
      </c>
    </row>
    <row r="194" spans="1:18">
      <c r="A194" s="3" t="s">
        <v>2116</v>
      </c>
      <c r="C194" s="7" t="s">
        <v>39</v>
      </c>
      <c r="E194" s="195">
        <v>100</v>
      </c>
      <c r="F194" s="195">
        <f t="shared" si="7"/>
        <v>100</v>
      </c>
      <c r="G194" s="8" t="s">
        <v>475</v>
      </c>
      <c r="H194" s="82" t="s">
        <v>3518</v>
      </c>
      <c r="I194" s="8" t="s">
        <v>1614</v>
      </c>
      <c r="J194" s="8"/>
      <c r="K194" s="113"/>
      <c r="L194" s="8"/>
      <c r="M194" s="8"/>
      <c r="N194" s="25"/>
      <c r="O194" s="259" t="s">
        <v>2155</v>
      </c>
    </row>
    <row r="195" spans="1:18">
      <c r="A195" s="25">
        <f>194-76-1</f>
        <v>117</v>
      </c>
      <c r="B195" s="53"/>
      <c r="C195" s="123"/>
      <c r="D195" s="242"/>
      <c r="E195" s="194"/>
      <c r="F195" s="194"/>
      <c r="G195" s="212"/>
      <c r="H195" s="53"/>
      <c r="I195" s="53"/>
      <c r="J195" s="53"/>
      <c r="K195" s="53"/>
      <c r="L195" s="53"/>
      <c r="M195" s="53"/>
      <c r="N195" s="301"/>
      <c r="O195" s="140"/>
      <c r="P195" s="53"/>
    </row>
    <row r="196" spans="1:18">
      <c r="A196" s="8" t="s">
        <v>3525</v>
      </c>
      <c r="B196" s="118"/>
      <c r="D196" s="195">
        <f>SUM(D76:D195)</f>
        <v>2200</v>
      </c>
      <c r="E196" s="195">
        <f>SUM(E76:E195)</f>
        <v>12200</v>
      </c>
      <c r="F196" s="195">
        <f>SUM(F76:F195)</f>
        <v>14400</v>
      </c>
      <c r="G196" s="212"/>
      <c r="H196" s="53"/>
      <c r="I196" s="53"/>
      <c r="J196" s="53"/>
      <c r="K196" s="53"/>
      <c r="L196" s="53"/>
      <c r="M196" s="53"/>
      <c r="N196" s="301"/>
      <c r="O196" s="140"/>
      <c r="P196" s="53"/>
    </row>
    <row r="197" spans="1:18">
      <c r="A197" s="53"/>
      <c r="B197" s="53"/>
      <c r="C197" s="123"/>
      <c r="D197" s="205"/>
      <c r="E197" s="205"/>
      <c r="F197" s="245"/>
      <c r="G197" s="8"/>
      <c r="H197" s="82"/>
      <c r="I197" s="8"/>
      <c r="J197" s="3"/>
      <c r="K197" s="3"/>
      <c r="L197" s="3"/>
      <c r="M197" s="3"/>
      <c r="N197" s="22"/>
      <c r="O197" s="76"/>
      <c r="P197" s="53"/>
    </row>
    <row r="198" spans="1:18">
      <c r="A198" s="211" t="s">
        <v>2810</v>
      </c>
      <c r="B198" s="53"/>
      <c r="C198" s="123"/>
      <c r="D198" s="205"/>
      <c r="E198" s="205"/>
      <c r="F198" s="245"/>
      <c r="G198" s="8"/>
      <c r="H198" s="82"/>
      <c r="I198" s="8"/>
      <c r="J198" s="3"/>
      <c r="K198" s="3"/>
      <c r="L198" s="3"/>
      <c r="M198" s="3"/>
      <c r="N198" s="22"/>
      <c r="O198" s="76"/>
      <c r="P198" s="53"/>
    </row>
    <row r="199" spans="1:18" ht="15.75">
      <c r="A199" s="3" t="s">
        <v>2151</v>
      </c>
      <c r="B199" s="17" t="s">
        <v>2154</v>
      </c>
      <c r="C199" s="266"/>
      <c r="D199" s="240"/>
      <c r="E199" s="200"/>
      <c r="F199" s="195">
        <v>100000</v>
      </c>
      <c r="O199" s="257" t="s">
        <v>3609</v>
      </c>
    </row>
    <row r="200" spans="1:18" ht="15.75">
      <c r="A200" s="3" t="s">
        <v>2152</v>
      </c>
      <c r="B200" s="17" t="s">
        <v>2153</v>
      </c>
      <c r="C200" s="266"/>
      <c r="D200" s="240"/>
      <c r="F200" s="195">
        <v>35000</v>
      </c>
      <c r="G200" s="8"/>
      <c r="O200" s="257" t="s">
        <v>3609</v>
      </c>
    </row>
    <row r="201" spans="1:18">
      <c r="A201" s="3" t="s">
        <v>2062</v>
      </c>
      <c r="B201" s="8"/>
      <c r="C201" s="6"/>
      <c r="D201" s="199">
        <f>2500</f>
        <v>2500</v>
      </c>
      <c r="F201" s="195">
        <f t="shared" ref="F201:F210" si="8">D201+E201</f>
        <v>2500</v>
      </c>
      <c r="G201" s="8" t="s">
        <v>3513</v>
      </c>
      <c r="H201" s="18" t="s">
        <v>240</v>
      </c>
      <c r="I201" s="3" t="s">
        <v>3489</v>
      </c>
      <c r="J201" s="3"/>
      <c r="K201" s="3"/>
      <c r="L201" s="3" t="s">
        <v>277</v>
      </c>
      <c r="M201" s="3" t="s">
        <v>106</v>
      </c>
      <c r="O201" s="257" t="s">
        <v>3603</v>
      </c>
    </row>
    <row r="202" spans="1:18">
      <c r="A202" s="8" t="s">
        <v>2096</v>
      </c>
      <c r="B202" s="8"/>
      <c r="C202" s="7"/>
      <c r="D202" s="195">
        <f>400+350+500</f>
        <v>1250</v>
      </c>
      <c r="F202" s="195">
        <f t="shared" si="8"/>
        <v>1250</v>
      </c>
      <c r="H202" s="82"/>
      <c r="I202" s="8"/>
      <c r="J202" s="8"/>
      <c r="K202" s="8"/>
      <c r="L202" s="8" t="s">
        <v>1934</v>
      </c>
      <c r="M202" s="8" t="s">
        <v>825</v>
      </c>
      <c r="O202" s="256" t="s">
        <v>2421</v>
      </c>
    </row>
    <row r="203" spans="1:18">
      <c r="A203" s="146" t="s">
        <v>3571</v>
      </c>
      <c r="B203" s="53"/>
      <c r="C203" s="7" t="s">
        <v>39</v>
      </c>
      <c r="D203" s="194">
        <f>75*12</f>
        <v>900</v>
      </c>
      <c r="F203" s="195">
        <f>D203+E203</f>
        <v>900</v>
      </c>
      <c r="G203" s="3" t="s">
        <v>3515</v>
      </c>
      <c r="H203" s="113" t="s">
        <v>444</v>
      </c>
      <c r="I203" s="8"/>
      <c r="J203" s="146" t="s">
        <v>445</v>
      </c>
      <c r="K203" s="146" t="s">
        <v>446</v>
      </c>
      <c r="L203" s="146" t="s">
        <v>447</v>
      </c>
      <c r="M203" s="146" t="s">
        <v>276</v>
      </c>
      <c r="N203" s="147">
        <v>30525</v>
      </c>
      <c r="O203" s="258" t="s">
        <v>2435</v>
      </c>
    </row>
    <row r="204" spans="1:18" s="53" customFormat="1">
      <c r="A204" s="8" t="s">
        <v>3531</v>
      </c>
      <c r="C204" s="7"/>
      <c r="D204" s="194">
        <f>75*12</f>
        <v>900</v>
      </c>
      <c r="E204" s="195"/>
      <c r="F204" s="195">
        <f>D204+E204</f>
        <v>900</v>
      </c>
      <c r="G204" s="8" t="s">
        <v>3566</v>
      </c>
      <c r="I204" s="8"/>
      <c r="J204" s="8"/>
      <c r="K204" s="8"/>
      <c r="L204" s="8"/>
      <c r="M204" s="8"/>
      <c r="N204" s="25"/>
      <c r="O204" s="259" t="s">
        <v>3610</v>
      </c>
    </row>
    <row r="205" spans="1:18">
      <c r="A205" s="8" t="s">
        <v>2111</v>
      </c>
      <c r="B205" s="8"/>
      <c r="C205" s="7"/>
      <c r="D205" s="205">
        <f>100+360+360</f>
        <v>820</v>
      </c>
      <c r="F205" s="195">
        <f t="shared" si="8"/>
        <v>820</v>
      </c>
      <c r="G205" s="17" t="s">
        <v>1718</v>
      </c>
      <c r="H205" s="82" t="s">
        <v>785</v>
      </c>
      <c r="I205" s="8" t="s">
        <v>803</v>
      </c>
      <c r="J205" s="8" t="s">
        <v>804</v>
      </c>
      <c r="K205" s="8"/>
      <c r="L205" s="8" t="s">
        <v>807</v>
      </c>
      <c r="M205" s="8" t="s">
        <v>106</v>
      </c>
      <c r="O205" s="256" t="s">
        <v>2429</v>
      </c>
      <c r="P205" s="17"/>
      <c r="Q205" s="16"/>
      <c r="R205" s="17"/>
    </row>
    <row r="206" spans="1:18" s="3" customFormat="1" ht="12.75" collapsed="1">
      <c r="A206" s="4" t="s">
        <v>1331</v>
      </c>
      <c r="C206" s="6"/>
      <c r="D206" s="239">
        <f>80*2+600</f>
        <v>760</v>
      </c>
      <c r="E206" s="110"/>
      <c r="F206" s="195">
        <f t="shared" si="8"/>
        <v>760</v>
      </c>
      <c r="G206" s="143" t="s">
        <v>2169</v>
      </c>
      <c r="H206" s="18" t="s">
        <v>933</v>
      </c>
      <c r="I206" s="4" t="s">
        <v>1871</v>
      </c>
      <c r="J206" s="4"/>
      <c r="L206" s="4" t="s">
        <v>277</v>
      </c>
      <c r="M206" s="4" t="s">
        <v>106</v>
      </c>
      <c r="N206" s="22"/>
      <c r="O206" s="257" t="s">
        <v>3603</v>
      </c>
    </row>
    <row r="207" spans="1:18">
      <c r="A207" s="146" t="s">
        <v>2436</v>
      </c>
      <c r="B207" s="53"/>
      <c r="C207" s="7"/>
      <c r="D207" s="194">
        <f>150*5</f>
        <v>750</v>
      </c>
      <c r="F207" s="195">
        <f t="shared" si="8"/>
        <v>750</v>
      </c>
      <c r="H207" s="113"/>
      <c r="I207" s="8"/>
      <c r="J207" s="146"/>
      <c r="K207" s="146"/>
      <c r="L207" s="146"/>
      <c r="M207" s="146" t="s">
        <v>106</v>
      </c>
      <c r="N207" s="147"/>
      <c r="O207" s="258" t="s">
        <v>2435</v>
      </c>
    </row>
    <row r="208" spans="1:18">
      <c r="A208" s="4" t="s">
        <v>1717</v>
      </c>
      <c r="C208" s="7"/>
      <c r="D208" s="110">
        <f>38*2+20+10+500</f>
        <v>606</v>
      </c>
      <c r="F208" s="195">
        <f t="shared" si="8"/>
        <v>606</v>
      </c>
      <c r="H208" s="4"/>
      <c r="I208" s="4" t="s">
        <v>1520</v>
      </c>
      <c r="J208" s="4"/>
      <c r="K208" s="4"/>
      <c r="L208" s="4"/>
      <c r="M208" s="4" t="s">
        <v>106</v>
      </c>
      <c r="N208" s="26"/>
      <c r="O208" s="256" t="s">
        <v>2422</v>
      </c>
    </row>
    <row r="209" spans="1:19">
      <c r="A209" s="3" t="s">
        <v>1792</v>
      </c>
      <c r="D209" s="110">
        <f>120*2+150+36+100</f>
        <v>526</v>
      </c>
      <c r="F209" s="195">
        <f t="shared" si="8"/>
        <v>526</v>
      </c>
      <c r="G209" s="3" t="s">
        <v>1795</v>
      </c>
      <c r="H209" s="18" t="s">
        <v>1797</v>
      </c>
      <c r="I209" s="3" t="s">
        <v>1863</v>
      </c>
      <c r="J209" s="3" t="s">
        <v>1799</v>
      </c>
      <c r="K209" s="3" t="s">
        <v>1861</v>
      </c>
      <c r="L209" s="3" t="s">
        <v>1862</v>
      </c>
      <c r="M209" s="3" t="s">
        <v>254</v>
      </c>
      <c r="N209" s="22">
        <v>32570</v>
      </c>
      <c r="O209" s="256" t="s">
        <v>2422</v>
      </c>
    </row>
    <row r="210" spans="1:19">
      <c r="A210" s="3" t="s">
        <v>97</v>
      </c>
      <c r="C210" s="7"/>
      <c r="D210" s="110">
        <f>24*2+452</f>
        <v>500</v>
      </c>
      <c r="F210" s="195">
        <f t="shared" si="8"/>
        <v>500</v>
      </c>
      <c r="H210" s="18" t="s">
        <v>263</v>
      </c>
      <c r="I210" s="3" t="s">
        <v>441</v>
      </c>
      <c r="J210" s="3"/>
      <c r="K210" s="3"/>
      <c r="L210" s="3" t="s">
        <v>237</v>
      </c>
      <c r="M210" s="3" t="s">
        <v>106</v>
      </c>
      <c r="N210" s="22"/>
      <c r="O210" s="256" t="s">
        <v>2422</v>
      </c>
      <c r="P210" s="17"/>
      <c r="Q210" s="16"/>
      <c r="R210" s="17"/>
    </row>
    <row r="211" spans="1:19">
      <c r="A211" s="3" t="s">
        <v>195</v>
      </c>
      <c r="B211" s="202"/>
      <c r="C211" s="267"/>
      <c r="D211" s="195">
        <f>250+250</f>
        <v>500</v>
      </c>
      <c r="F211" s="195">
        <f>D211+E211</f>
        <v>500</v>
      </c>
      <c r="G211" s="3" t="s">
        <v>194</v>
      </c>
      <c r="H211" s="18" t="s">
        <v>306</v>
      </c>
      <c r="I211" s="3" t="s">
        <v>196</v>
      </c>
      <c r="J211" s="3"/>
      <c r="K211" s="3" t="s">
        <v>1528</v>
      </c>
      <c r="L211" s="3" t="s">
        <v>307</v>
      </c>
      <c r="M211" s="3" t="s">
        <v>106</v>
      </c>
      <c r="N211" s="22">
        <v>28655</v>
      </c>
      <c r="O211" s="257" t="s">
        <v>2415</v>
      </c>
    </row>
    <row r="212" spans="1:19">
      <c r="A212" s="3" t="s">
        <v>1979</v>
      </c>
      <c r="B212" s="202"/>
      <c r="C212" s="267"/>
      <c r="D212" s="195">
        <f>150+350</f>
        <v>500</v>
      </c>
      <c r="F212" s="195">
        <f>D212+E212</f>
        <v>500</v>
      </c>
      <c r="G212" s="3" t="s">
        <v>1980</v>
      </c>
      <c r="H212" s="18" t="s">
        <v>1981</v>
      </c>
      <c r="I212" s="3" t="s">
        <v>1982</v>
      </c>
      <c r="J212" s="3" t="s">
        <v>1983</v>
      </c>
      <c r="K212" s="3" t="s">
        <v>1984</v>
      </c>
      <c r="L212" s="3" t="s">
        <v>221</v>
      </c>
      <c r="M212" s="3" t="s">
        <v>106</v>
      </c>
      <c r="N212" s="22">
        <v>28789</v>
      </c>
      <c r="O212" s="257" t="s">
        <v>3603</v>
      </c>
    </row>
    <row r="213" spans="1:19">
      <c r="A213" s="8" t="s">
        <v>2124</v>
      </c>
      <c r="B213" s="8"/>
      <c r="C213" s="123"/>
      <c r="D213" s="195">
        <v>500</v>
      </c>
      <c r="F213" s="195">
        <f t="shared" ref="F213:F230" si="9">D213+E213</f>
        <v>500</v>
      </c>
      <c r="G213" s="8"/>
      <c r="H213" s="82"/>
      <c r="I213" s="8"/>
      <c r="J213" s="8"/>
      <c r="K213" s="8"/>
      <c r="L213" s="8"/>
      <c r="M213" s="8" t="s">
        <v>106</v>
      </c>
      <c r="O213" s="256" t="s">
        <v>2427</v>
      </c>
    </row>
    <row r="214" spans="1:19">
      <c r="A214" s="3" t="s">
        <v>2122</v>
      </c>
      <c r="D214" s="195">
        <f>225+150+10+15</f>
        <v>400</v>
      </c>
      <c r="F214" s="195">
        <f t="shared" si="9"/>
        <v>400</v>
      </c>
      <c r="G214" s="140" t="s">
        <v>1953</v>
      </c>
      <c r="H214" s="183" t="s">
        <v>992</v>
      </c>
      <c r="I214" s="3"/>
      <c r="J214" s="3"/>
      <c r="K214" s="3"/>
      <c r="L214" s="3"/>
      <c r="M214" s="3"/>
      <c r="N214" s="22"/>
      <c r="O214" s="257" t="s">
        <v>3603</v>
      </c>
      <c r="P214" s="17"/>
      <c r="Q214" s="16"/>
      <c r="R214" s="17"/>
      <c r="S214" s="16"/>
    </row>
    <row r="215" spans="1:19">
      <c r="A215" s="3" t="s">
        <v>2127</v>
      </c>
      <c r="B215" s="37"/>
      <c r="C215" s="7" t="s">
        <v>39</v>
      </c>
      <c r="D215" s="195">
        <v>350</v>
      </c>
      <c r="F215" s="195">
        <f t="shared" si="9"/>
        <v>350</v>
      </c>
      <c r="G215" s="3" t="s">
        <v>1745</v>
      </c>
      <c r="H215" s="18" t="s">
        <v>477</v>
      </c>
      <c r="I215" s="144" t="s">
        <v>1891</v>
      </c>
      <c r="J215" s="3"/>
      <c r="K215" s="4" t="s">
        <v>1890</v>
      </c>
      <c r="L215" s="3"/>
      <c r="M215" s="3"/>
      <c r="O215" s="257" t="s">
        <v>3607</v>
      </c>
    </row>
    <row r="216" spans="1:19">
      <c r="A216" s="3" t="s">
        <v>2410</v>
      </c>
      <c r="B216" s="202"/>
      <c r="C216" s="267"/>
      <c r="D216" s="195">
        <v>300</v>
      </c>
      <c r="F216" s="195">
        <f t="shared" si="9"/>
        <v>300</v>
      </c>
      <c r="G216" s="3"/>
      <c r="H216" s="18"/>
      <c r="I216" s="3"/>
      <c r="J216" s="3"/>
      <c r="K216" s="3"/>
      <c r="L216" s="3" t="s">
        <v>2411</v>
      </c>
      <c r="M216" s="3" t="s">
        <v>106</v>
      </c>
      <c r="N216" s="22"/>
      <c r="O216" s="257" t="s">
        <v>3603</v>
      </c>
    </row>
    <row r="217" spans="1:19">
      <c r="A217" s="52" t="s">
        <v>3560</v>
      </c>
      <c r="B217" s="53"/>
      <c r="C217" s="7"/>
      <c r="D217" s="194">
        <v>300</v>
      </c>
      <c r="F217" s="195">
        <f>D217+E217</f>
        <v>300</v>
      </c>
      <c r="G217" s="3" t="s">
        <v>3559</v>
      </c>
      <c r="H217" s="113" t="s">
        <v>492</v>
      </c>
      <c r="I217" s="52" t="s">
        <v>493</v>
      </c>
      <c r="J217" s="52" t="s">
        <v>536</v>
      </c>
      <c r="K217" s="8"/>
      <c r="L217" s="8" t="s">
        <v>782</v>
      </c>
      <c r="M217" s="8" t="s">
        <v>106</v>
      </c>
      <c r="N217" s="25"/>
      <c r="O217" s="257" t="s">
        <v>3608</v>
      </c>
      <c r="P217" s="17"/>
      <c r="Q217" s="16"/>
      <c r="R217" s="17"/>
    </row>
    <row r="218" spans="1:19">
      <c r="A218" s="8" t="s">
        <v>2110</v>
      </c>
      <c r="B218" s="53"/>
      <c r="C218" s="7"/>
      <c r="D218" s="194">
        <v>300</v>
      </c>
      <c r="F218" s="195">
        <f t="shared" si="9"/>
        <v>300</v>
      </c>
      <c r="G218" s="8" t="s">
        <v>2109</v>
      </c>
      <c r="H218" s="82" t="s">
        <v>270</v>
      </c>
      <c r="I218" s="8"/>
      <c r="J218" s="8" t="s">
        <v>310</v>
      </c>
      <c r="K218" s="8" t="s">
        <v>308</v>
      </c>
      <c r="L218" s="8" t="s">
        <v>309</v>
      </c>
      <c r="M218" s="8" t="s">
        <v>106</v>
      </c>
      <c r="N218" s="25">
        <v>28036</v>
      </c>
      <c r="O218" s="258" t="s">
        <v>2430</v>
      </c>
      <c r="P218" s="53"/>
    </row>
    <row r="219" spans="1:19">
      <c r="A219" s="59" t="s">
        <v>161</v>
      </c>
      <c r="B219" s="161"/>
      <c r="C219" s="7"/>
      <c r="D219" s="194">
        <v>250</v>
      </c>
      <c r="F219" s="195">
        <f t="shared" si="9"/>
        <v>250</v>
      </c>
      <c r="G219" s="8" t="s">
        <v>162</v>
      </c>
      <c r="H219" s="82" t="s">
        <v>448</v>
      </c>
      <c r="I219" s="8"/>
      <c r="J219" s="8" t="s">
        <v>163</v>
      </c>
      <c r="K219" s="8" t="s">
        <v>449</v>
      </c>
      <c r="L219" s="8" t="s">
        <v>378</v>
      </c>
      <c r="M219" s="8" t="s">
        <v>106</v>
      </c>
      <c r="N219" s="25">
        <v>28713</v>
      </c>
      <c r="O219" s="257" t="s">
        <v>3606</v>
      </c>
    </row>
    <row r="220" spans="1:19">
      <c r="A220" s="135" t="s">
        <v>1768</v>
      </c>
      <c r="B220" s="53"/>
      <c r="C220" s="123"/>
      <c r="D220" s="194">
        <v>250</v>
      </c>
      <c r="E220" s="194"/>
      <c r="F220" s="195">
        <f t="shared" si="9"/>
        <v>250</v>
      </c>
      <c r="G220" s="8" t="s">
        <v>1739</v>
      </c>
      <c r="H220" s="77" t="s">
        <v>1769</v>
      </c>
      <c r="I220" s="8" t="s">
        <v>1771</v>
      </c>
      <c r="J220" s="8" t="s">
        <v>1770</v>
      </c>
      <c r="K220" s="3"/>
      <c r="L220" s="3" t="s">
        <v>378</v>
      </c>
      <c r="M220" s="3" t="s">
        <v>106</v>
      </c>
      <c r="N220" s="301"/>
      <c r="O220" s="257" t="s">
        <v>3606</v>
      </c>
      <c r="P220" s="53"/>
    </row>
    <row r="221" spans="1:19">
      <c r="A221" s="133" t="s">
        <v>3674</v>
      </c>
      <c r="B221" s="53"/>
      <c r="C221" s="7" t="s">
        <v>39</v>
      </c>
      <c r="D221" s="194">
        <v>250</v>
      </c>
      <c r="E221" s="194"/>
      <c r="F221" s="195">
        <f>D221+E221</f>
        <v>250</v>
      </c>
      <c r="G221" s="8" t="s">
        <v>3675</v>
      </c>
      <c r="H221" s="77" t="s">
        <v>113</v>
      </c>
      <c r="I221" s="8"/>
      <c r="J221" s="8"/>
      <c r="K221" s="3"/>
      <c r="L221" s="3" t="s">
        <v>116</v>
      </c>
      <c r="M221" s="3" t="s">
        <v>173</v>
      </c>
      <c r="N221" s="301"/>
      <c r="O221" s="259" t="s">
        <v>3604</v>
      </c>
      <c r="P221" s="53"/>
    </row>
    <row r="222" spans="1:19">
      <c r="A222" s="3" t="s">
        <v>359</v>
      </c>
      <c r="B222" s="53"/>
      <c r="C222" s="123"/>
      <c r="D222" s="205">
        <v>250</v>
      </c>
      <c r="E222" s="205"/>
      <c r="F222" s="195">
        <f t="shared" si="9"/>
        <v>250</v>
      </c>
      <c r="G222" s="213" t="s">
        <v>1835</v>
      </c>
      <c r="H222" s="3"/>
      <c r="I222" s="3"/>
      <c r="J222" s="3" t="s">
        <v>360</v>
      </c>
      <c r="K222" s="3" t="s">
        <v>361</v>
      </c>
      <c r="L222" s="3" t="s">
        <v>362</v>
      </c>
      <c r="M222" s="3" t="s">
        <v>106</v>
      </c>
      <c r="N222" s="22">
        <v>28772</v>
      </c>
      <c r="O222" s="257" t="s">
        <v>3603</v>
      </c>
      <c r="P222" s="53"/>
    </row>
    <row r="223" spans="1:19">
      <c r="A223" s="3" t="s">
        <v>1722</v>
      </c>
      <c r="D223" s="195">
        <v>200</v>
      </c>
      <c r="F223" s="195">
        <f t="shared" si="9"/>
        <v>200</v>
      </c>
      <c r="G223" s="8" t="s">
        <v>779</v>
      </c>
      <c r="H223" s="82" t="s">
        <v>858</v>
      </c>
      <c r="I223" s="8"/>
      <c r="J223" s="8" t="s">
        <v>23</v>
      </c>
      <c r="K223" s="8" t="s">
        <v>149</v>
      </c>
      <c r="L223" s="8" t="s">
        <v>150</v>
      </c>
      <c r="M223" s="8" t="s">
        <v>106</v>
      </c>
      <c r="N223" s="25">
        <v>28717</v>
      </c>
      <c r="O223" s="257" t="s">
        <v>3603</v>
      </c>
      <c r="P223" s="17"/>
      <c r="Q223" s="16"/>
      <c r="R223" s="17"/>
      <c r="S223" s="16"/>
    </row>
    <row r="224" spans="1:19">
      <c r="A224" s="14" t="s">
        <v>1555</v>
      </c>
      <c r="B224" s="8"/>
      <c r="C224" s="123"/>
      <c r="D224" s="195">
        <v>200</v>
      </c>
      <c r="F224" s="195">
        <f>D224+E224</f>
        <v>200</v>
      </c>
      <c r="H224" s="18" t="s">
        <v>869</v>
      </c>
      <c r="I224" s="3" t="s">
        <v>1550</v>
      </c>
      <c r="J224" s="3" t="s">
        <v>1551</v>
      </c>
      <c r="K224" s="3" t="s">
        <v>1552</v>
      </c>
      <c r="L224" s="3" t="s">
        <v>1553</v>
      </c>
      <c r="M224" s="3" t="s">
        <v>106</v>
      </c>
      <c r="N224" s="22">
        <v>27959</v>
      </c>
      <c r="O224" s="257" t="s">
        <v>3603</v>
      </c>
    </row>
    <row r="225" spans="1:19">
      <c r="A225" s="8" t="s">
        <v>708</v>
      </c>
      <c r="B225" s="8"/>
      <c r="C225" s="7"/>
      <c r="D225" s="194">
        <v>200</v>
      </c>
      <c r="F225" s="195">
        <f>D225+E225</f>
        <v>200</v>
      </c>
      <c r="G225" s="8" t="s">
        <v>572</v>
      </c>
      <c r="H225" s="82" t="s">
        <v>3573</v>
      </c>
      <c r="I225" s="8" t="s">
        <v>578</v>
      </c>
      <c r="J225" s="8" t="s">
        <v>709</v>
      </c>
      <c r="K225" s="300" t="s">
        <v>707</v>
      </c>
      <c r="L225" s="300" t="s">
        <v>279</v>
      </c>
      <c r="M225" s="8" t="s">
        <v>106</v>
      </c>
      <c r="N225" s="25">
        <v>28607</v>
      </c>
      <c r="O225" s="256" t="s">
        <v>2437</v>
      </c>
    </row>
    <row r="226" spans="1:19">
      <c r="A226" s="3" t="s">
        <v>894</v>
      </c>
      <c r="B226" s="53"/>
      <c r="C226" s="123"/>
      <c r="D226" s="205">
        <v>200</v>
      </c>
      <c r="E226" s="205"/>
      <c r="F226" s="195">
        <f>D226+E226</f>
        <v>200</v>
      </c>
      <c r="G226" s="3" t="s">
        <v>1889</v>
      </c>
      <c r="H226" s="3"/>
      <c r="I226" s="3"/>
      <c r="J226" s="3"/>
      <c r="K226" s="3"/>
      <c r="L226" s="3"/>
      <c r="M226" s="3"/>
      <c r="N226" s="22"/>
      <c r="O226" s="257" t="s">
        <v>3603</v>
      </c>
      <c r="P226" s="53"/>
    </row>
    <row r="227" spans="1:19">
      <c r="A227" s="8" t="s">
        <v>2156</v>
      </c>
      <c r="B227" s="8"/>
      <c r="C227" s="7" t="s">
        <v>39</v>
      </c>
      <c r="D227" s="195">
        <v>200</v>
      </c>
      <c r="F227" s="195">
        <f>D227+E227</f>
        <v>200</v>
      </c>
      <c r="H227" s="82"/>
      <c r="I227" s="8"/>
      <c r="J227" s="8"/>
      <c r="K227" s="8"/>
      <c r="L227" s="4" t="s">
        <v>277</v>
      </c>
      <c r="M227" s="4" t="s">
        <v>106</v>
      </c>
      <c r="O227" s="256" t="s">
        <v>2421</v>
      </c>
    </row>
    <row r="228" spans="1:19">
      <c r="A228" s="93" t="s">
        <v>1537</v>
      </c>
      <c r="B228" s="8"/>
      <c r="C228" s="7"/>
      <c r="D228" s="110">
        <v>200</v>
      </c>
      <c r="E228" s="110"/>
      <c r="F228" s="195">
        <f>D228+E228</f>
        <v>200</v>
      </c>
      <c r="G228" s="8"/>
      <c r="H228" s="82"/>
      <c r="I228" s="8"/>
      <c r="J228" s="8"/>
      <c r="K228" s="8"/>
      <c r="L228" s="8"/>
      <c r="M228" s="8"/>
      <c r="N228" s="25"/>
      <c r="O228" s="257" t="s">
        <v>3603</v>
      </c>
    </row>
    <row r="229" spans="1:19">
      <c r="A229" s="31" t="s">
        <v>1538</v>
      </c>
      <c r="B229" s="3"/>
      <c r="C229" s="6"/>
      <c r="D229" s="195">
        <v>175</v>
      </c>
      <c r="F229" s="195">
        <f t="shared" si="9"/>
        <v>175</v>
      </c>
      <c r="G229" s="8"/>
      <c r="H229" s="82"/>
      <c r="O229" s="257" t="s">
        <v>3603</v>
      </c>
      <c r="P229" s="17"/>
      <c r="Q229" s="16"/>
      <c r="R229" s="139"/>
      <c r="S229" s="17"/>
    </row>
    <row r="230" spans="1:19">
      <c r="A230" s="3" t="s">
        <v>191</v>
      </c>
      <c r="B230" s="53"/>
      <c r="C230" s="123"/>
      <c r="D230" s="205">
        <v>175</v>
      </c>
      <c r="E230" s="205"/>
      <c r="F230" s="195">
        <f t="shared" si="9"/>
        <v>175</v>
      </c>
      <c r="G230" s="3" t="s">
        <v>192</v>
      </c>
      <c r="H230" s="18" t="s">
        <v>193</v>
      </c>
      <c r="I230" s="3" t="s">
        <v>218</v>
      </c>
      <c r="J230" s="3"/>
      <c r="K230" s="3"/>
      <c r="L230" s="3" t="s">
        <v>1767</v>
      </c>
      <c r="M230" s="3" t="s">
        <v>106</v>
      </c>
      <c r="N230" s="22"/>
      <c r="O230" s="258" t="s">
        <v>2424</v>
      </c>
      <c r="P230" s="53"/>
    </row>
    <row r="231" spans="1:19" s="53" customFormat="1">
      <c r="A231" s="59" t="s">
        <v>3540</v>
      </c>
      <c r="B231" s="8"/>
      <c r="C231" s="7" t="s">
        <v>39</v>
      </c>
      <c r="D231" s="194">
        <v>150</v>
      </c>
      <c r="E231" s="195"/>
      <c r="F231" s="195">
        <f t="shared" ref="F231:F254" si="10">D231+E231</f>
        <v>150</v>
      </c>
      <c r="H231" s="8"/>
      <c r="I231" s="8"/>
      <c r="J231" s="8" t="s">
        <v>341</v>
      </c>
      <c r="K231" s="8" t="s">
        <v>342</v>
      </c>
      <c r="L231" s="8" t="s">
        <v>277</v>
      </c>
      <c r="M231" s="8" t="s">
        <v>106</v>
      </c>
      <c r="N231" s="25">
        <v>28803</v>
      </c>
      <c r="O231" s="259" t="s">
        <v>3604</v>
      </c>
    </row>
    <row r="232" spans="1:19">
      <c r="A232" s="3" t="s">
        <v>2132</v>
      </c>
      <c r="B232" s="53"/>
      <c r="C232" s="7"/>
      <c r="D232" s="194">
        <v>150</v>
      </c>
      <c r="F232" s="195">
        <f t="shared" si="10"/>
        <v>150</v>
      </c>
      <c r="I232" s="146" t="s">
        <v>1741</v>
      </c>
      <c r="J232" s="146"/>
      <c r="K232" s="146"/>
      <c r="L232" s="146"/>
      <c r="M232" s="146" t="s">
        <v>236</v>
      </c>
      <c r="N232" s="25"/>
      <c r="O232" s="257" t="s">
        <v>3605</v>
      </c>
    </row>
    <row r="233" spans="1:19">
      <c r="A233" s="3" t="s">
        <v>2029</v>
      </c>
      <c r="B233" s="53"/>
      <c r="C233" s="123"/>
      <c r="D233" s="205">
        <v>150</v>
      </c>
      <c r="E233" s="205"/>
      <c r="F233" s="195">
        <f t="shared" si="10"/>
        <v>150</v>
      </c>
      <c r="G233" s="3" t="s">
        <v>1522</v>
      </c>
      <c r="H233" s="18" t="s">
        <v>1523</v>
      </c>
      <c r="I233" s="3" t="s">
        <v>230</v>
      </c>
      <c r="J233" s="3"/>
      <c r="K233" s="17" t="s">
        <v>2131</v>
      </c>
      <c r="L233" s="3"/>
      <c r="M233" s="3"/>
      <c r="N233" s="22"/>
      <c r="O233" s="257" t="s">
        <v>3603</v>
      </c>
      <c r="P233" s="53"/>
    </row>
    <row r="234" spans="1:19">
      <c r="A234" s="8" t="s">
        <v>19</v>
      </c>
      <c r="B234" s="53"/>
      <c r="C234" s="7"/>
      <c r="D234" s="194">
        <v>150</v>
      </c>
      <c r="F234" s="195">
        <f t="shared" si="10"/>
        <v>150</v>
      </c>
      <c r="G234" s="8" t="s">
        <v>20</v>
      </c>
      <c r="H234" s="289" t="s">
        <v>3521</v>
      </c>
      <c r="I234" s="8"/>
      <c r="J234" s="8" t="s">
        <v>24</v>
      </c>
      <c r="L234" s="146" t="s">
        <v>237</v>
      </c>
      <c r="M234" s="146" t="s">
        <v>106</v>
      </c>
      <c r="N234" s="147"/>
      <c r="O234" s="257" t="s">
        <v>3603</v>
      </c>
    </row>
    <row r="235" spans="1:19">
      <c r="A235" s="3" t="s">
        <v>2157</v>
      </c>
      <c r="B235" s="53"/>
      <c r="C235" s="7" t="s">
        <v>39</v>
      </c>
      <c r="D235" s="205">
        <v>150</v>
      </c>
      <c r="E235" s="205"/>
      <c r="F235" s="195">
        <f t="shared" si="10"/>
        <v>150</v>
      </c>
      <c r="G235" s="3"/>
      <c r="H235" s="18"/>
      <c r="I235" s="3"/>
      <c r="J235" s="3"/>
      <c r="K235" s="3"/>
      <c r="L235" s="3"/>
      <c r="M235" s="3"/>
      <c r="N235" s="22"/>
      <c r="O235" s="258" t="s">
        <v>2424</v>
      </c>
      <c r="P235" s="53"/>
    </row>
    <row r="236" spans="1:19">
      <c r="A236" s="8" t="s">
        <v>2104</v>
      </c>
      <c r="B236" s="8"/>
      <c r="C236" s="7"/>
      <c r="D236" s="195">
        <v>150</v>
      </c>
      <c r="F236" s="195">
        <f t="shared" si="10"/>
        <v>150</v>
      </c>
      <c r="G236" s="8" t="s">
        <v>1624</v>
      </c>
      <c r="H236" s="82" t="s">
        <v>1637</v>
      </c>
      <c r="I236" s="8" t="s">
        <v>1625</v>
      </c>
      <c r="J236" s="8"/>
      <c r="K236" s="8" t="s">
        <v>1626</v>
      </c>
      <c r="L236" s="8" t="s">
        <v>1627</v>
      </c>
      <c r="M236" s="8" t="s">
        <v>1628</v>
      </c>
      <c r="N236" s="25">
        <v>20015</v>
      </c>
      <c r="O236" s="257" t="s">
        <v>3603</v>
      </c>
      <c r="P236" s="17"/>
      <c r="Q236" s="16"/>
      <c r="R236" s="17"/>
    </row>
    <row r="237" spans="1:19">
      <c r="A237" s="3" t="s">
        <v>2149</v>
      </c>
      <c r="B237" s="53"/>
      <c r="C237" s="7"/>
      <c r="D237" s="194">
        <f>75+75</f>
        <v>150</v>
      </c>
      <c r="F237" s="195">
        <f t="shared" si="10"/>
        <v>150</v>
      </c>
      <c r="I237" s="146"/>
      <c r="J237" s="146"/>
      <c r="K237" s="146"/>
      <c r="L237" s="146"/>
      <c r="M237" s="146"/>
      <c r="N237" s="25"/>
      <c r="O237" s="257" t="s">
        <v>3603</v>
      </c>
    </row>
    <row r="238" spans="1:19">
      <c r="A238" s="3" t="s">
        <v>152</v>
      </c>
      <c r="D238" s="205">
        <v>150</v>
      </c>
      <c r="E238" s="205"/>
      <c r="F238" s="195">
        <f t="shared" si="10"/>
        <v>150</v>
      </c>
      <c r="G238" s="3" t="s">
        <v>153</v>
      </c>
      <c r="H238" s="18" t="s">
        <v>217</v>
      </c>
      <c r="I238" s="3" t="s">
        <v>219</v>
      </c>
      <c r="J238" s="3" t="s">
        <v>154</v>
      </c>
      <c r="K238" s="3" t="s">
        <v>220</v>
      </c>
      <c r="L238" s="3" t="s">
        <v>221</v>
      </c>
      <c r="M238" s="3" t="s">
        <v>106</v>
      </c>
      <c r="N238" s="22">
        <v>28789</v>
      </c>
      <c r="O238" s="257" t="s">
        <v>3603</v>
      </c>
      <c r="P238" s="53"/>
    </row>
    <row r="239" spans="1:19">
      <c r="A239" s="3" t="s">
        <v>185</v>
      </c>
      <c r="D239" s="205">
        <v>150</v>
      </c>
      <c r="E239" s="205"/>
      <c r="F239" s="195">
        <f t="shared" si="10"/>
        <v>150</v>
      </c>
      <c r="G239" s="3" t="s">
        <v>186</v>
      </c>
      <c r="H239" s="18" t="s">
        <v>1873</v>
      </c>
      <c r="I239" s="3" t="s">
        <v>394</v>
      </c>
      <c r="J239" s="3" t="s">
        <v>395</v>
      </c>
      <c r="K239" s="3" t="s">
        <v>391</v>
      </c>
      <c r="L239" s="3" t="s">
        <v>392</v>
      </c>
      <c r="M239" s="3" t="s">
        <v>106</v>
      </c>
      <c r="N239" s="22" t="s">
        <v>393</v>
      </c>
      <c r="O239" s="257" t="s">
        <v>3603</v>
      </c>
      <c r="P239" s="53"/>
    </row>
    <row r="240" spans="1:19">
      <c r="A240" s="14" t="s">
        <v>2144</v>
      </c>
      <c r="B240" s="53"/>
      <c r="C240" s="123"/>
      <c r="D240" s="205">
        <v>150</v>
      </c>
      <c r="E240" s="205"/>
      <c r="F240" s="195">
        <f t="shared" si="10"/>
        <v>150</v>
      </c>
      <c r="G240" s="3" t="s">
        <v>2145</v>
      </c>
      <c r="H240" s="18" t="s">
        <v>2146</v>
      </c>
      <c r="I240" s="3" t="s">
        <v>1072</v>
      </c>
      <c r="J240" s="3"/>
      <c r="K240" s="3" t="s">
        <v>2142</v>
      </c>
      <c r="L240" s="3" t="s">
        <v>63</v>
      </c>
      <c r="M240" s="3" t="s">
        <v>64</v>
      </c>
      <c r="N240" s="22">
        <v>29212</v>
      </c>
      <c r="O240" s="257" t="s">
        <v>3603</v>
      </c>
      <c r="P240" s="53"/>
    </row>
    <row r="241" spans="1:19">
      <c r="A241" s="3" t="s">
        <v>2158</v>
      </c>
      <c r="B241" s="53"/>
      <c r="C241" s="7" t="s">
        <v>39</v>
      </c>
      <c r="D241" s="205">
        <v>150</v>
      </c>
      <c r="E241" s="205"/>
      <c r="F241" s="195">
        <f t="shared" si="10"/>
        <v>150</v>
      </c>
      <c r="G241" s="3"/>
      <c r="H241" s="18"/>
      <c r="I241" s="3"/>
      <c r="J241" s="3"/>
      <c r="K241" s="3"/>
      <c r="L241" s="3"/>
      <c r="M241" s="3"/>
      <c r="N241" s="22"/>
      <c r="O241" s="258" t="s">
        <v>2424</v>
      </c>
      <c r="P241" s="53"/>
    </row>
    <row r="242" spans="1:19">
      <c r="A242" s="8" t="s">
        <v>3572</v>
      </c>
      <c r="B242" s="53"/>
      <c r="C242" s="7" t="s">
        <v>39</v>
      </c>
      <c r="D242" s="194">
        <v>150</v>
      </c>
      <c r="F242" s="195">
        <f t="shared" si="10"/>
        <v>150</v>
      </c>
      <c r="G242" s="8"/>
      <c r="H242" s="8"/>
      <c r="I242" s="146" t="s">
        <v>1741</v>
      </c>
      <c r="J242" s="8"/>
      <c r="K242" s="25"/>
      <c r="L242" s="146"/>
      <c r="M242" s="146"/>
      <c r="N242" s="147"/>
      <c r="O242" s="256" t="s">
        <v>2435</v>
      </c>
    </row>
    <row r="243" spans="1:19">
      <c r="A243" s="3" t="s">
        <v>1986</v>
      </c>
      <c r="D243" s="205">
        <v>125</v>
      </c>
      <c r="E243" s="205"/>
      <c r="F243" s="195">
        <f t="shared" si="10"/>
        <v>125</v>
      </c>
      <c r="G243" s="3" t="s">
        <v>1985</v>
      </c>
      <c r="H243" s="18" t="s">
        <v>1987</v>
      </c>
      <c r="I243" s="3"/>
      <c r="J243" s="3" t="s">
        <v>1990</v>
      </c>
      <c r="K243" s="3" t="s">
        <v>1989</v>
      </c>
      <c r="L243" s="3" t="s">
        <v>1510</v>
      </c>
      <c r="M243" s="3" t="s">
        <v>106</v>
      </c>
      <c r="N243" s="22">
        <v>28906</v>
      </c>
      <c r="O243" s="257" t="s">
        <v>3603</v>
      </c>
      <c r="P243" s="53"/>
    </row>
    <row r="244" spans="1:19">
      <c r="A244" s="8" t="s">
        <v>484</v>
      </c>
      <c r="D244" s="205">
        <v>125</v>
      </c>
      <c r="E244" s="205"/>
      <c r="F244" s="195">
        <f t="shared" si="10"/>
        <v>125</v>
      </c>
      <c r="G244" s="3" t="s">
        <v>1985</v>
      </c>
      <c r="H244" s="18" t="s">
        <v>1287</v>
      </c>
      <c r="I244" s="3"/>
      <c r="J244" s="3"/>
      <c r="K244" s="3"/>
      <c r="L244" s="3" t="s">
        <v>1510</v>
      </c>
      <c r="M244" s="3" t="s">
        <v>106</v>
      </c>
      <c r="N244" s="22">
        <v>28906</v>
      </c>
      <c r="O244" s="257" t="s">
        <v>3603</v>
      </c>
      <c r="P244" s="53"/>
    </row>
    <row r="245" spans="1:19">
      <c r="A245" s="3" t="s">
        <v>2079</v>
      </c>
      <c r="B245" s="3"/>
      <c r="C245" s="6"/>
      <c r="D245" s="195">
        <v>125</v>
      </c>
      <c r="F245" s="195">
        <f t="shared" si="10"/>
        <v>125</v>
      </c>
      <c r="G245" s="8" t="s">
        <v>756</v>
      </c>
      <c r="H245" s="82" t="s">
        <v>1841</v>
      </c>
      <c r="O245" s="257" t="s">
        <v>3603</v>
      </c>
      <c r="P245" s="17"/>
      <c r="Q245" s="16"/>
      <c r="R245" s="139"/>
      <c r="S245" s="17"/>
    </row>
    <row r="246" spans="1:19">
      <c r="A246" s="3" t="s">
        <v>3671</v>
      </c>
      <c r="B246" s="3"/>
      <c r="C246" s="7" t="s">
        <v>39</v>
      </c>
      <c r="D246" s="194">
        <v>125</v>
      </c>
      <c r="F246" s="195">
        <f t="shared" si="10"/>
        <v>125</v>
      </c>
      <c r="G246" s="8" t="s">
        <v>3673</v>
      </c>
      <c r="H246" s="82" t="s">
        <v>3672</v>
      </c>
      <c r="O246" s="257" t="s">
        <v>1926</v>
      </c>
      <c r="P246" s="17"/>
      <c r="Q246" s="16"/>
      <c r="R246" s="139"/>
      <c r="S246" s="17"/>
    </row>
    <row r="247" spans="1:19">
      <c r="A247" s="3" t="s">
        <v>3599</v>
      </c>
      <c r="B247" s="3"/>
      <c r="C247" s="7" t="s">
        <v>39</v>
      </c>
      <c r="D247" s="194">
        <v>125</v>
      </c>
      <c r="F247" s="195">
        <f t="shared" si="10"/>
        <v>125</v>
      </c>
      <c r="G247" s="8" t="s">
        <v>3600</v>
      </c>
      <c r="H247" s="82"/>
      <c r="J247" s="3" t="s">
        <v>3601</v>
      </c>
      <c r="O247" s="256" t="s">
        <v>1742</v>
      </c>
      <c r="P247" s="17"/>
      <c r="Q247" s="16"/>
      <c r="R247" s="139"/>
      <c r="S247" s="17"/>
    </row>
    <row r="248" spans="1:19">
      <c r="A248" s="3" t="s">
        <v>3594</v>
      </c>
      <c r="C248" s="7" t="s">
        <v>39</v>
      </c>
      <c r="D248" s="194">
        <v>125</v>
      </c>
      <c r="F248" s="195">
        <f t="shared" si="10"/>
        <v>125</v>
      </c>
      <c r="I248" s="3" t="s">
        <v>3595</v>
      </c>
      <c r="J248" s="3" t="s">
        <v>3596</v>
      </c>
      <c r="O248" s="256" t="s">
        <v>1742</v>
      </c>
    </row>
    <row r="249" spans="1:19">
      <c r="A249" s="8" t="s">
        <v>2126</v>
      </c>
      <c r="B249" s="53"/>
      <c r="C249" s="7" t="s">
        <v>39</v>
      </c>
      <c r="D249" s="194">
        <v>125</v>
      </c>
      <c r="F249" s="195">
        <f t="shared" si="10"/>
        <v>125</v>
      </c>
      <c r="G249" s="45"/>
      <c r="H249" s="28"/>
      <c r="O249" s="256" t="s">
        <v>2435</v>
      </c>
    </row>
    <row r="250" spans="1:19" s="53" customFormat="1">
      <c r="A250" s="8" t="s">
        <v>609</v>
      </c>
      <c r="C250" s="7" t="s">
        <v>39</v>
      </c>
      <c r="D250" s="194">
        <v>125</v>
      </c>
      <c r="E250" s="195"/>
      <c r="F250" s="195">
        <f t="shared" si="10"/>
        <v>125</v>
      </c>
      <c r="H250" s="8"/>
      <c r="I250" s="8"/>
      <c r="J250" s="8" t="s">
        <v>610</v>
      </c>
      <c r="K250" s="8"/>
      <c r="L250" s="8" t="s">
        <v>278</v>
      </c>
      <c r="M250" s="8" t="s">
        <v>106</v>
      </c>
      <c r="N250" s="25">
        <v>28645</v>
      </c>
      <c r="O250" s="269" t="s">
        <v>2422</v>
      </c>
    </row>
    <row r="251" spans="1:19">
      <c r="A251" s="8" t="s">
        <v>1743</v>
      </c>
      <c r="B251" s="53"/>
      <c r="C251" s="7" t="s">
        <v>39</v>
      </c>
      <c r="D251" s="194">
        <v>125</v>
      </c>
      <c r="F251" s="195">
        <f t="shared" si="10"/>
        <v>125</v>
      </c>
      <c r="G251" s="45"/>
      <c r="H251" s="28"/>
      <c r="O251" s="256" t="s">
        <v>1742</v>
      </c>
    </row>
    <row r="252" spans="1:19">
      <c r="A252" s="8" t="s">
        <v>86</v>
      </c>
      <c r="B252" s="53"/>
      <c r="C252" s="7"/>
      <c r="D252" s="194">
        <f>3*35</f>
        <v>105</v>
      </c>
      <c r="F252" s="195">
        <f t="shared" si="10"/>
        <v>105</v>
      </c>
      <c r="H252" s="82" t="s">
        <v>233</v>
      </c>
      <c r="I252" s="8" t="s">
        <v>234</v>
      </c>
      <c r="J252" s="8"/>
      <c r="K252" s="8" t="s">
        <v>686</v>
      </c>
      <c r="L252" s="8" t="s">
        <v>687</v>
      </c>
      <c r="M252" s="8" t="s">
        <v>236</v>
      </c>
      <c r="N252" s="25">
        <v>20187</v>
      </c>
      <c r="O252" s="257" t="s">
        <v>3603</v>
      </c>
      <c r="P252" s="53"/>
    </row>
    <row r="253" spans="1:19">
      <c r="A253" s="3" t="s">
        <v>157</v>
      </c>
      <c r="B253" s="53"/>
      <c r="C253" s="7"/>
      <c r="D253" s="110">
        <v>104</v>
      </c>
      <c r="E253" s="110"/>
      <c r="F253" s="195">
        <f t="shared" si="10"/>
        <v>104</v>
      </c>
      <c r="G253" s="3" t="s">
        <v>160</v>
      </c>
      <c r="H253" s="18" t="s">
        <v>216</v>
      </c>
      <c r="I253" s="3"/>
      <c r="J253" s="3" t="s">
        <v>159</v>
      </c>
      <c r="K253" s="3" t="s">
        <v>214</v>
      </c>
      <c r="L253" s="3" t="s">
        <v>158</v>
      </c>
      <c r="M253" s="3" t="s">
        <v>106</v>
      </c>
      <c r="N253" s="22">
        <v>28677</v>
      </c>
      <c r="O253" s="257" t="s">
        <v>3603</v>
      </c>
    </row>
    <row r="254" spans="1:19">
      <c r="A254" s="31" t="s">
        <v>2207</v>
      </c>
      <c r="B254" s="3"/>
      <c r="C254" s="6"/>
      <c r="D254" s="195">
        <v>100</v>
      </c>
      <c r="F254" s="195">
        <f t="shared" si="10"/>
        <v>100</v>
      </c>
      <c r="G254" s="8" t="s">
        <v>2147</v>
      </c>
      <c r="H254" s="82"/>
      <c r="I254" s="3" t="s">
        <v>2141</v>
      </c>
      <c r="L254" s="3" t="s">
        <v>287</v>
      </c>
      <c r="M254" s="3" t="s">
        <v>276</v>
      </c>
      <c r="O254" s="257" t="s">
        <v>3603</v>
      </c>
      <c r="P254" s="17"/>
      <c r="Q254" s="16"/>
      <c r="R254" s="139"/>
      <c r="S254" s="17"/>
    </row>
    <row r="255" spans="1:19">
      <c r="A255" s="3" t="s">
        <v>322</v>
      </c>
      <c r="D255" s="195">
        <v>100</v>
      </c>
      <c r="E255" s="194"/>
      <c r="F255" s="195">
        <f t="shared" ref="F255:F265" si="11">D255+E255</f>
        <v>100</v>
      </c>
      <c r="G255" s="3" t="s">
        <v>1959</v>
      </c>
      <c r="H255" s="3"/>
      <c r="I255" s="3"/>
      <c r="J255" s="3" t="s">
        <v>180</v>
      </c>
      <c r="K255" s="3" t="s">
        <v>318</v>
      </c>
      <c r="L255" s="3" t="s">
        <v>279</v>
      </c>
      <c r="M255" s="3" t="s">
        <v>106</v>
      </c>
      <c r="N255" s="22">
        <v>28607</v>
      </c>
      <c r="O255" s="257" t="s">
        <v>3603</v>
      </c>
      <c r="P255" s="17"/>
      <c r="Q255" s="16"/>
      <c r="R255" s="17"/>
      <c r="S255" s="16"/>
    </row>
    <row r="256" spans="1:19">
      <c r="A256" s="3" t="s">
        <v>2199</v>
      </c>
      <c r="B256" s="53"/>
      <c r="C256" s="7"/>
      <c r="D256" s="195">
        <v>100</v>
      </c>
      <c r="F256" s="195">
        <f t="shared" si="11"/>
        <v>100</v>
      </c>
      <c r="G256" s="3"/>
      <c r="H256" s="18"/>
      <c r="I256" s="3"/>
      <c r="J256" s="3"/>
      <c r="K256" s="3"/>
      <c r="L256" s="3"/>
      <c r="M256" s="3"/>
      <c r="N256" s="22"/>
      <c r="O256" s="257" t="s">
        <v>3603</v>
      </c>
    </row>
    <row r="257" spans="1:16">
      <c r="A257" s="65" t="s">
        <v>2037</v>
      </c>
      <c r="D257" s="194">
        <f>75+25</f>
        <v>100</v>
      </c>
      <c r="F257" s="195">
        <f t="shared" si="11"/>
        <v>100</v>
      </c>
      <c r="G257" s="4" t="s">
        <v>2137</v>
      </c>
      <c r="H257" s="80" t="s">
        <v>2038</v>
      </c>
      <c r="I257" s="4" t="s">
        <v>2139</v>
      </c>
      <c r="J257" s="4" t="s">
        <v>2140</v>
      </c>
      <c r="K257" s="4" t="s">
        <v>2138</v>
      </c>
      <c r="L257" s="4" t="s">
        <v>245</v>
      </c>
      <c r="M257" s="4" t="s">
        <v>106</v>
      </c>
      <c r="N257" s="26">
        <v>28027</v>
      </c>
      <c r="O257" s="257" t="s">
        <v>3603</v>
      </c>
    </row>
    <row r="258" spans="1:16">
      <c r="A258" s="62" t="s">
        <v>882</v>
      </c>
      <c r="D258" s="110">
        <v>100</v>
      </c>
      <c r="E258" s="110"/>
      <c r="F258" s="195">
        <f t="shared" si="11"/>
        <v>100</v>
      </c>
      <c r="G258" s="4"/>
      <c r="H258" s="80"/>
      <c r="I258" s="4"/>
      <c r="J258" s="4"/>
      <c r="K258" s="4"/>
      <c r="L258" s="4"/>
      <c r="M258" s="4"/>
      <c r="N258" s="26"/>
      <c r="O258" s="257" t="s">
        <v>3603</v>
      </c>
    </row>
    <row r="259" spans="1:16">
      <c r="A259" s="31" t="s">
        <v>2125</v>
      </c>
      <c r="B259" s="53"/>
      <c r="C259" s="123"/>
      <c r="D259" s="194">
        <f>90+10</f>
        <v>100</v>
      </c>
      <c r="E259" s="194"/>
      <c r="F259" s="195">
        <f t="shared" si="11"/>
        <v>100</v>
      </c>
      <c r="G259" s="31" t="s">
        <v>1328</v>
      </c>
      <c r="H259" s="80" t="s">
        <v>1330</v>
      </c>
      <c r="I259" s="4"/>
      <c r="J259" s="4" t="s">
        <v>1508</v>
      </c>
      <c r="K259" s="31" t="s">
        <v>1509</v>
      </c>
      <c r="L259" s="4" t="s">
        <v>411</v>
      </c>
      <c r="M259" s="4" t="s">
        <v>106</v>
      </c>
      <c r="N259" s="26">
        <v>28734</v>
      </c>
      <c r="O259" s="257" t="s">
        <v>3603</v>
      </c>
      <c r="P259" s="53"/>
    </row>
    <row r="260" spans="1:16">
      <c r="A260" s="3" t="s">
        <v>1794</v>
      </c>
      <c r="D260" s="110">
        <v>95</v>
      </c>
      <c r="E260" s="110"/>
      <c r="F260" s="195">
        <f t="shared" si="11"/>
        <v>95</v>
      </c>
      <c r="G260" s="3" t="s">
        <v>1789</v>
      </c>
      <c r="H260" s="18" t="s">
        <v>1800</v>
      </c>
      <c r="I260" s="3" t="s">
        <v>1801</v>
      </c>
      <c r="J260" s="3" t="s">
        <v>1802</v>
      </c>
      <c r="K260" s="3" t="s">
        <v>2884</v>
      </c>
      <c r="L260" s="3" t="s">
        <v>167</v>
      </c>
      <c r="M260" s="3" t="s">
        <v>106</v>
      </c>
      <c r="N260" s="22"/>
      <c r="O260" s="269" t="s">
        <v>2422</v>
      </c>
      <c r="P260" s="53"/>
    </row>
    <row r="261" spans="1:16">
      <c r="A261" s="3" t="s">
        <v>372</v>
      </c>
      <c r="D261" s="110">
        <v>65</v>
      </c>
      <c r="E261" s="110"/>
      <c r="F261" s="195">
        <f t="shared" si="11"/>
        <v>65</v>
      </c>
      <c r="G261" s="3"/>
      <c r="H261" s="77" t="s">
        <v>1052</v>
      </c>
      <c r="I261" s="75" t="s">
        <v>1145</v>
      </c>
      <c r="J261" s="3" t="s">
        <v>375</v>
      </c>
      <c r="K261" s="3" t="s">
        <v>374</v>
      </c>
      <c r="L261" s="3" t="s">
        <v>373</v>
      </c>
      <c r="M261" s="3" t="s">
        <v>173</v>
      </c>
      <c r="N261" s="22">
        <v>37882</v>
      </c>
      <c r="O261" s="257" t="s">
        <v>3603</v>
      </c>
    </row>
    <row r="262" spans="1:16">
      <c r="A262" s="3" t="s">
        <v>1067</v>
      </c>
      <c r="D262" s="110">
        <v>60</v>
      </c>
      <c r="E262" s="110"/>
      <c r="F262" s="195">
        <f t="shared" si="11"/>
        <v>60</v>
      </c>
      <c r="G262" s="3" t="s">
        <v>1900</v>
      </c>
      <c r="H262" s="18" t="s">
        <v>1066</v>
      </c>
      <c r="I262" s="3"/>
      <c r="J262" s="3" t="s">
        <v>1068</v>
      </c>
      <c r="K262" s="3" t="s">
        <v>1030</v>
      </c>
      <c r="L262" s="3" t="s">
        <v>1069</v>
      </c>
      <c r="M262" s="3" t="s">
        <v>64</v>
      </c>
      <c r="N262" s="22">
        <v>29303</v>
      </c>
      <c r="O262" s="257" t="s">
        <v>3603</v>
      </c>
    </row>
    <row r="263" spans="1:16">
      <c r="A263" s="4" t="s">
        <v>478</v>
      </c>
      <c r="D263" s="110">
        <f>24*2.5</f>
        <v>60</v>
      </c>
      <c r="E263" s="110"/>
      <c r="F263" s="195">
        <f>D263+E263</f>
        <v>60</v>
      </c>
      <c r="H263" s="18" t="s">
        <v>784</v>
      </c>
      <c r="I263" s="4" t="s">
        <v>479</v>
      </c>
      <c r="J263" s="4" t="s">
        <v>480</v>
      </c>
      <c r="K263" s="4"/>
      <c r="L263" s="4" t="s">
        <v>278</v>
      </c>
      <c r="M263" s="4" t="s">
        <v>106</v>
      </c>
      <c r="N263" s="26">
        <v>28645</v>
      </c>
      <c r="O263" s="269" t="s">
        <v>2422</v>
      </c>
    </row>
    <row r="264" spans="1:16">
      <c r="A264" s="4" t="s">
        <v>440</v>
      </c>
      <c r="D264" s="110">
        <f>24*2.5</f>
        <v>60</v>
      </c>
      <c r="E264" s="110"/>
      <c r="F264" s="195">
        <f t="shared" si="11"/>
        <v>60</v>
      </c>
      <c r="H264" s="112"/>
      <c r="I264" s="4" t="s">
        <v>213</v>
      </c>
      <c r="J264" s="4"/>
      <c r="K264" s="4"/>
      <c r="L264" s="4" t="s">
        <v>158</v>
      </c>
      <c r="M264" s="4" t="s">
        <v>106</v>
      </c>
      <c r="N264" s="26"/>
      <c r="O264" s="269" t="s">
        <v>2422</v>
      </c>
    </row>
    <row r="265" spans="1:16">
      <c r="A265" s="4" t="s">
        <v>1865</v>
      </c>
      <c r="D265" s="110">
        <f>32*1.5</f>
        <v>48</v>
      </c>
      <c r="E265" s="110"/>
      <c r="F265" s="195">
        <f t="shared" si="11"/>
        <v>48</v>
      </c>
      <c r="G265" s="4" t="s">
        <v>1864</v>
      </c>
      <c r="H265" s="65" t="s">
        <v>1906</v>
      </c>
      <c r="I265" s="4" t="s">
        <v>1866</v>
      </c>
      <c r="J265" s="3"/>
      <c r="K265" s="3"/>
      <c r="L265" s="3"/>
      <c r="M265" s="3" t="s">
        <v>106</v>
      </c>
      <c r="N265" s="22"/>
      <c r="O265" s="269" t="s">
        <v>2422</v>
      </c>
      <c r="P265" s="53"/>
    </row>
    <row r="266" spans="1:16">
      <c r="A266" s="22">
        <f>265-199</f>
        <v>66</v>
      </c>
      <c r="D266" s="195"/>
    </row>
    <row r="267" spans="1:16">
      <c r="A267" s="3" t="s">
        <v>3523</v>
      </c>
      <c r="D267" s="195">
        <f>SUM(D199:D266)</f>
        <v>19334</v>
      </c>
      <c r="E267" s="195">
        <f>SUM(E199:E266)</f>
        <v>0</v>
      </c>
      <c r="F267" s="195">
        <f>SUM(F199:F266)</f>
        <v>154334</v>
      </c>
    </row>
    <row r="268" spans="1:16">
      <c r="A268" s="124">
        <f>A72+A195+A266</f>
        <v>249</v>
      </c>
    </row>
    <row r="269" spans="1:16">
      <c r="A269" s="190" t="s">
        <v>3526</v>
      </c>
    </row>
    <row r="270" spans="1:16" s="53" customFormat="1">
      <c r="C270" s="123"/>
      <c r="D270" s="242"/>
      <c r="E270" s="194"/>
      <c r="F270" s="194"/>
      <c r="G270" s="212"/>
      <c r="N270" s="301"/>
      <c r="O270" s="140"/>
    </row>
    <row r="271" spans="1:16" s="53" customFormat="1">
      <c r="A271" s="304" t="s">
        <v>3664</v>
      </c>
      <c r="C271" s="123"/>
      <c r="D271" s="242"/>
      <c r="E271" s="194"/>
      <c r="F271" s="194"/>
      <c r="G271" s="212"/>
      <c r="N271" s="301"/>
      <c r="O271" s="140"/>
    </row>
    <row r="272" spans="1:16" s="53" customFormat="1">
      <c r="A272" s="8" t="s">
        <v>1026</v>
      </c>
      <c r="C272" s="123"/>
      <c r="D272" s="8"/>
      <c r="E272" s="8"/>
      <c r="F272" s="7"/>
      <c r="H272" s="82" t="s">
        <v>997</v>
      </c>
      <c r="I272" s="8"/>
      <c r="J272" s="8"/>
      <c r="K272" s="8"/>
      <c r="L272" s="8"/>
      <c r="M272" s="8"/>
      <c r="N272" s="25"/>
      <c r="O272" s="140"/>
    </row>
    <row r="273" spans="1:15" s="53" customFormat="1">
      <c r="A273" s="8" t="s">
        <v>2024</v>
      </c>
      <c r="C273" s="123"/>
      <c r="D273" s="8"/>
      <c r="E273" s="8"/>
      <c r="F273" s="7"/>
      <c r="H273" s="82" t="s">
        <v>902</v>
      </c>
      <c r="I273" s="8" t="s">
        <v>903</v>
      </c>
      <c r="J273" s="8"/>
      <c r="K273" s="8"/>
      <c r="L273" s="8" t="s">
        <v>167</v>
      </c>
      <c r="M273" s="8" t="s">
        <v>106</v>
      </c>
      <c r="N273" s="25">
        <v>28779</v>
      </c>
      <c r="O273" s="140"/>
    </row>
    <row r="274" spans="1:15" s="53" customFormat="1">
      <c r="A274" s="8" t="s">
        <v>989</v>
      </c>
      <c r="C274" s="123"/>
      <c r="D274" s="8"/>
      <c r="E274" s="8"/>
      <c r="F274" s="7"/>
      <c r="H274" s="82" t="s">
        <v>988</v>
      </c>
      <c r="I274" s="8"/>
      <c r="J274" s="8"/>
      <c r="K274" s="8"/>
      <c r="L274" s="8"/>
      <c r="M274" s="8"/>
      <c r="N274" s="25"/>
      <c r="O274" s="140"/>
    </row>
    <row r="275" spans="1:15" s="53" customFormat="1">
      <c r="A275" s="8" t="s">
        <v>872</v>
      </c>
      <c r="C275" s="123"/>
      <c r="D275" s="43"/>
      <c r="E275" s="7"/>
      <c r="F275" s="7"/>
      <c r="G275" s="8" t="s">
        <v>766</v>
      </c>
      <c r="H275" s="82" t="s">
        <v>871</v>
      </c>
      <c r="I275" s="8"/>
      <c r="J275" s="8"/>
      <c r="K275" s="8"/>
      <c r="L275" s="8"/>
      <c r="M275" s="8"/>
      <c r="N275" s="25"/>
      <c r="O275" s="140"/>
    </row>
    <row r="276" spans="1:15" s="53" customFormat="1">
      <c r="A276" s="8" t="s">
        <v>571</v>
      </c>
      <c r="C276" s="123"/>
      <c r="D276" s="242"/>
      <c r="E276" s="194"/>
      <c r="F276" s="7"/>
      <c r="G276" s="140" t="s">
        <v>3575</v>
      </c>
      <c r="H276" s="82" t="s">
        <v>235</v>
      </c>
      <c r="I276" s="8"/>
      <c r="J276" s="8" t="s">
        <v>224</v>
      </c>
      <c r="K276" s="8" t="s">
        <v>107</v>
      </c>
      <c r="L276" s="8" t="s">
        <v>105</v>
      </c>
      <c r="M276" s="8" t="s">
        <v>106</v>
      </c>
      <c r="N276" s="25">
        <v>28719</v>
      </c>
      <c r="O276" s="140"/>
    </row>
    <row r="277" spans="1:15" s="53" customFormat="1">
      <c r="A277" s="8" t="s">
        <v>3721</v>
      </c>
      <c r="C277" s="123"/>
      <c r="D277" s="242"/>
      <c r="E277" s="194"/>
      <c r="F277" s="7"/>
      <c r="G277" s="140" t="s">
        <v>3727</v>
      </c>
      <c r="H277" s="82"/>
      <c r="I277" s="8"/>
      <c r="J277" s="8" t="s">
        <v>3719</v>
      </c>
      <c r="K277" s="8"/>
      <c r="L277" s="8" t="s">
        <v>3722</v>
      </c>
      <c r="M277" s="8" t="s">
        <v>106</v>
      </c>
      <c r="N277" s="25"/>
      <c r="O277" s="258" t="s">
        <v>3720</v>
      </c>
    </row>
    <row r="278" spans="1:15" s="53" customFormat="1">
      <c r="A278" s="8" t="s">
        <v>1750</v>
      </c>
      <c r="C278" s="123"/>
      <c r="D278" s="242"/>
      <c r="E278" s="194"/>
      <c r="F278" s="7"/>
      <c r="G278" s="140" t="s">
        <v>3574</v>
      </c>
      <c r="H278" s="82"/>
      <c r="I278" s="8"/>
      <c r="J278" s="8"/>
      <c r="K278" s="8"/>
      <c r="L278" s="8"/>
      <c r="M278" s="8"/>
      <c r="N278" s="25"/>
      <c r="O278" s="259" t="s">
        <v>1926</v>
      </c>
    </row>
    <row r="279" spans="1:15" s="53" customFormat="1">
      <c r="A279" s="8" t="s">
        <v>3718</v>
      </c>
      <c r="C279" s="123"/>
      <c r="D279" s="242"/>
      <c r="E279" s="194"/>
      <c r="F279" s="7"/>
      <c r="G279" s="8" t="s">
        <v>3725</v>
      </c>
      <c r="J279" s="8" t="s">
        <v>3726</v>
      </c>
      <c r="M279" s="53" t="s">
        <v>173</v>
      </c>
    </row>
    <row r="280" spans="1:15" s="53" customFormat="1">
      <c r="A280" s="8" t="s">
        <v>3626</v>
      </c>
      <c r="C280" s="123"/>
      <c r="D280" s="43"/>
      <c r="E280" s="7"/>
      <c r="F280" s="8"/>
      <c r="H280" s="82" t="s">
        <v>962</v>
      </c>
      <c r="I280" s="8"/>
      <c r="J280" s="8"/>
      <c r="K280" s="8"/>
      <c r="L280" s="8"/>
      <c r="M280" s="8"/>
      <c r="N280" s="25"/>
      <c r="O280" s="140"/>
    </row>
    <row r="281" spans="1:15" s="53" customFormat="1">
      <c r="A281" s="8" t="s">
        <v>1021</v>
      </c>
      <c r="C281" s="123"/>
      <c r="D281" s="43"/>
      <c r="E281" s="7"/>
      <c r="F281" s="8"/>
      <c r="H281" s="82" t="s">
        <v>940</v>
      </c>
      <c r="I281" s="8"/>
      <c r="J281" s="8"/>
      <c r="K281" s="8"/>
      <c r="L281" s="8"/>
      <c r="M281" s="8"/>
      <c r="N281" s="25"/>
      <c r="O281" s="140"/>
    </row>
    <row r="282" spans="1:15" s="53" customFormat="1">
      <c r="A282" s="8" t="s">
        <v>980</v>
      </c>
      <c r="C282" s="123"/>
      <c r="D282" s="43"/>
      <c r="E282" s="7"/>
      <c r="F282" s="8"/>
      <c r="H282" s="82" t="s">
        <v>979</v>
      </c>
      <c r="I282" s="8"/>
      <c r="J282" s="8"/>
      <c r="K282" s="8"/>
      <c r="L282" s="8"/>
      <c r="M282" s="8"/>
      <c r="N282" s="25"/>
      <c r="O282" s="140"/>
    </row>
    <row r="283" spans="1:15" s="53" customFormat="1">
      <c r="A283" s="8" t="s">
        <v>3701</v>
      </c>
      <c r="C283" s="123"/>
      <c r="D283" s="43"/>
      <c r="E283" s="7"/>
      <c r="F283" s="8"/>
      <c r="G283" s="140" t="s">
        <v>3702</v>
      </c>
      <c r="H283" s="82" t="s">
        <v>3703</v>
      </c>
      <c r="I283" s="8"/>
      <c r="J283" s="8"/>
      <c r="K283" s="8"/>
      <c r="L283" s="8"/>
      <c r="M283" s="8"/>
      <c r="N283" s="25"/>
      <c r="O283" s="140"/>
    </row>
    <row r="284" spans="1:15" s="53" customFormat="1">
      <c r="A284" s="8" t="s">
        <v>3632</v>
      </c>
      <c r="C284" s="123"/>
      <c r="D284" s="43"/>
      <c r="E284" s="7"/>
      <c r="F284" s="8"/>
      <c r="H284" s="82" t="s">
        <v>952</v>
      </c>
      <c r="I284" s="8"/>
      <c r="J284" s="8"/>
      <c r="K284" s="8"/>
      <c r="L284" s="8"/>
      <c r="M284" s="8"/>
      <c r="N284" s="25"/>
      <c r="O284" s="140"/>
    </row>
    <row r="285" spans="1:15" s="53" customFormat="1">
      <c r="A285" s="8" t="s">
        <v>936</v>
      </c>
      <c r="C285" s="123"/>
      <c r="D285" s="43"/>
      <c r="E285" s="7"/>
      <c r="F285" s="8"/>
      <c r="H285" s="82" t="s">
        <v>935</v>
      </c>
      <c r="I285" s="8"/>
      <c r="J285" s="8"/>
      <c r="K285" s="8"/>
      <c r="L285" s="8"/>
      <c r="M285" s="8"/>
      <c r="N285" s="25"/>
      <c r="O285" s="140"/>
    </row>
    <row r="286" spans="1:15" s="53" customFormat="1">
      <c r="A286" s="8" t="s">
        <v>3707</v>
      </c>
      <c r="C286" s="123"/>
      <c r="D286" s="43"/>
      <c r="E286" s="7"/>
      <c r="F286" s="8"/>
      <c r="H286" s="250" t="s">
        <v>3708</v>
      </c>
      <c r="I286" s="8" t="s">
        <v>3709</v>
      </c>
      <c r="J286" s="8"/>
      <c r="K286" s="8"/>
      <c r="L286" s="8" t="s">
        <v>3710</v>
      </c>
      <c r="M286" s="8" t="s">
        <v>106</v>
      </c>
      <c r="N286" s="25"/>
      <c r="O286" s="140"/>
    </row>
    <row r="287" spans="1:15" s="53" customFormat="1">
      <c r="A287" s="8" t="s">
        <v>987</v>
      </c>
      <c r="C287" s="123"/>
      <c r="D287" s="43"/>
      <c r="E287" s="7"/>
      <c r="F287" s="8"/>
      <c r="H287" s="82" t="s">
        <v>986</v>
      </c>
      <c r="I287" s="8"/>
      <c r="J287" s="8"/>
      <c r="K287" s="8"/>
      <c r="L287" s="8"/>
      <c r="M287" s="8"/>
      <c r="N287" s="25"/>
      <c r="O287" s="140"/>
    </row>
    <row r="288" spans="1:15" s="53" customFormat="1">
      <c r="A288" s="8" t="s">
        <v>911</v>
      </c>
      <c r="C288" s="123"/>
      <c r="D288" s="43"/>
      <c r="E288" s="7"/>
      <c r="F288" s="8"/>
      <c r="H288" s="82" t="s">
        <v>910</v>
      </c>
      <c r="I288" s="8"/>
      <c r="J288" s="8"/>
      <c r="K288" s="8"/>
      <c r="L288" s="8" t="s">
        <v>279</v>
      </c>
      <c r="M288" s="8" t="s">
        <v>106</v>
      </c>
      <c r="N288" s="25"/>
      <c r="O288" s="258" t="s">
        <v>3637</v>
      </c>
    </row>
    <row r="289" spans="1:15" s="53" customFormat="1">
      <c r="A289" s="8" t="s">
        <v>879</v>
      </c>
      <c r="C289" s="123"/>
      <c r="D289" s="43"/>
      <c r="E289" s="7"/>
      <c r="F289" s="7"/>
      <c r="H289" s="183" t="s">
        <v>878</v>
      </c>
      <c r="I289" s="8"/>
      <c r="J289" s="8"/>
      <c r="K289" s="8"/>
      <c r="L289" s="8"/>
      <c r="M289" s="8" t="s">
        <v>106</v>
      </c>
      <c r="N289" s="25"/>
      <c r="O289" s="140"/>
    </row>
    <row r="290" spans="1:15" s="53" customFormat="1">
      <c r="A290" s="8" t="s">
        <v>1016</v>
      </c>
      <c r="C290" s="123"/>
      <c r="D290" s="43"/>
      <c r="E290" s="7"/>
      <c r="F290" s="7"/>
      <c r="H290" s="82" t="s">
        <v>1011</v>
      </c>
      <c r="I290" s="8"/>
      <c r="J290" s="8"/>
      <c r="K290" s="8"/>
      <c r="L290" s="8"/>
      <c r="M290" s="8"/>
      <c r="N290" s="25"/>
      <c r="O290" s="140"/>
    </row>
    <row r="291" spans="1:15" s="53" customFormat="1">
      <c r="A291" s="8" t="s">
        <v>991</v>
      </c>
      <c r="C291" s="123"/>
      <c r="D291" s="43"/>
      <c r="E291" s="7"/>
      <c r="F291" s="7"/>
      <c r="H291" s="82" t="s">
        <v>990</v>
      </c>
      <c r="I291" s="8"/>
      <c r="J291" s="8"/>
      <c r="K291" s="8"/>
      <c r="L291" s="8"/>
      <c r="M291" s="8"/>
      <c r="N291" s="25"/>
      <c r="O291" s="140"/>
    </row>
    <row r="292" spans="1:15" s="53" customFormat="1">
      <c r="A292" s="8" t="s">
        <v>967</v>
      </c>
      <c r="C292" s="123"/>
      <c r="D292" s="43"/>
      <c r="E292" s="7"/>
      <c r="F292" s="7"/>
      <c r="G292" s="8" t="s">
        <v>766</v>
      </c>
      <c r="H292" s="82" t="s">
        <v>966</v>
      </c>
      <c r="I292" s="8"/>
      <c r="J292" s="8"/>
      <c r="K292" s="8"/>
      <c r="L292" s="8"/>
      <c r="M292" s="8"/>
      <c r="N292" s="25"/>
      <c r="O292" s="140"/>
    </row>
    <row r="293" spans="1:15" s="53" customFormat="1">
      <c r="A293" s="8" t="s">
        <v>981</v>
      </c>
      <c r="C293" s="123"/>
      <c r="D293" s="43"/>
      <c r="E293" s="7"/>
      <c r="F293" s="7"/>
      <c r="G293" s="8"/>
      <c r="H293" s="82" t="s">
        <v>978</v>
      </c>
      <c r="I293" s="8"/>
      <c r="J293" s="8"/>
      <c r="K293" s="8"/>
      <c r="L293" s="8"/>
      <c r="M293" s="8"/>
      <c r="N293" s="25"/>
      <c r="O293" s="140"/>
    </row>
    <row r="294" spans="1:15" s="53" customFormat="1">
      <c r="A294" s="8" t="s">
        <v>3688</v>
      </c>
      <c r="C294" s="123"/>
      <c r="D294" s="43"/>
      <c r="E294" s="7"/>
      <c r="F294" s="7"/>
      <c r="G294" s="8" t="s">
        <v>3692</v>
      </c>
      <c r="H294" s="82"/>
      <c r="I294" s="8" t="s">
        <v>3691</v>
      </c>
      <c r="J294" s="8" t="s">
        <v>3689</v>
      </c>
      <c r="K294" s="8" t="s">
        <v>3690</v>
      </c>
      <c r="L294" s="8" t="s">
        <v>3408</v>
      </c>
      <c r="M294" s="8" t="s">
        <v>106</v>
      </c>
      <c r="N294" s="25">
        <v>28646</v>
      </c>
      <c r="O294" s="140"/>
    </row>
    <row r="295" spans="1:15" s="53" customFormat="1">
      <c r="A295" s="8" t="s">
        <v>3693</v>
      </c>
      <c r="C295" s="123"/>
      <c r="D295" s="43"/>
      <c r="E295" s="7"/>
      <c r="F295" s="7"/>
      <c r="G295" s="8" t="s">
        <v>3695</v>
      </c>
      <c r="H295" s="289" t="s">
        <v>3696</v>
      </c>
      <c r="I295" s="8" t="s">
        <v>3694</v>
      </c>
      <c r="J295" s="8"/>
      <c r="K295" s="8"/>
      <c r="L295" s="8" t="s">
        <v>105</v>
      </c>
      <c r="M295" s="8" t="s">
        <v>106</v>
      </c>
      <c r="N295" s="25">
        <v>28719</v>
      </c>
      <c r="O295" s="140"/>
    </row>
    <row r="296" spans="1:15" s="53" customFormat="1">
      <c r="A296" s="8" t="s">
        <v>931</v>
      </c>
      <c r="C296" s="123"/>
      <c r="D296" s="43"/>
      <c r="E296" s="7"/>
      <c r="F296" s="7"/>
      <c r="H296" s="82" t="s">
        <v>933</v>
      </c>
      <c r="I296" s="8"/>
      <c r="J296" s="8"/>
      <c r="K296" s="8"/>
      <c r="L296" s="8"/>
      <c r="M296" s="8"/>
      <c r="N296" s="25"/>
      <c r="O296" s="140"/>
    </row>
    <row r="297" spans="1:15" s="53" customFormat="1">
      <c r="A297" s="8" t="s">
        <v>3589</v>
      </c>
      <c r="C297" s="123"/>
      <c r="D297" s="43"/>
      <c r="E297" s="7"/>
      <c r="F297" s="7"/>
      <c r="G297" s="140" t="s">
        <v>3592</v>
      </c>
      <c r="H297" s="82" t="s">
        <v>3590</v>
      </c>
      <c r="J297" s="8" t="s">
        <v>3591</v>
      </c>
      <c r="K297" s="8"/>
      <c r="L297" s="8"/>
      <c r="M297" s="8" t="s">
        <v>173</v>
      </c>
      <c r="N297" s="25"/>
      <c r="O297" s="140"/>
    </row>
    <row r="298" spans="1:15" s="53" customFormat="1">
      <c r="A298" s="8" t="s">
        <v>1014</v>
      </c>
      <c r="C298" s="123"/>
      <c r="D298" s="43"/>
      <c r="E298" s="7"/>
      <c r="F298" s="7"/>
      <c r="H298" s="82" t="s">
        <v>1000</v>
      </c>
      <c r="I298" s="8"/>
      <c r="J298" s="8"/>
      <c r="K298" s="8"/>
      <c r="L298" s="8"/>
      <c r="M298" s="8"/>
      <c r="N298" s="25"/>
      <c r="O298" s="140"/>
    </row>
    <row r="299" spans="1:15">
      <c r="A299" s="62" t="s">
        <v>3545</v>
      </c>
      <c r="C299" s="123"/>
      <c r="D299" s="242"/>
      <c r="E299" s="194"/>
      <c r="F299" s="7"/>
      <c r="G299" s="62" t="s">
        <v>3542</v>
      </c>
      <c r="H299" s="80" t="s">
        <v>3543</v>
      </c>
      <c r="I299" s="213" t="s">
        <v>3544</v>
      </c>
    </row>
    <row r="300" spans="1:15" s="53" customFormat="1">
      <c r="A300" s="8" t="s">
        <v>963</v>
      </c>
      <c r="C300" s="123"/>
      <c r="D300" s="43"/>
      <c r="E300" s="7"/>
      <c r="F300" s="7"/>
      <c r="H300" s="183" t="s">
        <v>960</v>
      </c>
      <c r="I300" s="8"/>
      <c r="J300" s="8"/>
      <c r="K300" s="8"/>
      <c r="L300" s="8"/>
      <c r="M300" s="8"/>
      <c r="N300" s="25"/>
      <c r="O300" s="140"/>
    </row>
    <row r="301" spans="1:15" s="53" customFormat="1">
      <c r="A301" s="8" t="s">
        <v>204</v>
      </c>
      <c r="C301" s="123"/>
      <c r="D301" s="43"/>
      <c r="E301" s="7"/>
      <c r="F301" s="7"/>
      <c r="H301" s="82" t="s">
        <v>909</v>
      </c>
      <c r="I301" s="8" t="s">
        <v>643</v>
      </c>
      <c r="J301" s="8"/>
      <c r="K301" s="8"/>
      <c r="L301" s="8"/>
      <c r="M301" s="8" t="s">
        <v>106</v>
      </c>
      <c r="N301" s="25"/>
      <c r="O301" s="140"/>
    </row>
    <row r="302" spans="1:15" s="53" customFormat="1">
      <c r="A302" s="8" t="s">
        <v>849</v>
      </c>
      <c r="C302" s="123"/>
      <c r="D302" s="43"/>
      <c r="E302" s="7"/>
      <c r="F302" s="7"/>
      <c r="H302" s="82" t="s">
        <v>848</v>
      </c>
      <c r="I302" s="8"/>
      <c r="J302" s="8"/>
      <c r="K302" s="8"/>
      <c r="L302" s="8"/>
      <c r="M302" s="8"/>
      <c r="N302" s="25"/>
      <c r="O302" s="140"/>
    </row>
    <row r="303" spans="1:15" s="53" customFormat="1">
      <c r="A303" s="8" t="s">
        <v>905</v>
      </c>
      <c r="C303" s="123"/>
      <c r="D303" s="43"/>
      <c r="E303" s="7"/>
      <c r="F303" s="7"/>
      <c r="H303" s="82" t="s">
        <v>904</v>
      </c>
      <c r="I303" s="8" t="s">
        <v>908</v>
      </c>
      <c r="J303" s="8" t="s">
        <v>907</v>
      </c>
      <c r="K303" s="8" t="s">
        <v>906</v>
      </c>
      <c r="L303" s="8" t="s">
        <v>167</v>
      </c>
      <c r="M303" s="8" t="s">
        <v>106</v>
      </c>
      <c r="N303" s="25">
        <v>28779</v>
      </c>
      <c r="O303" s="140"/>
    </row>
    <row r="304" spans="1:15" s="53" customFormat="1">
      <c r="A304" s="8" t="s">
        <v>1024</v>
      </c>
      <c r="C304" s="123"/>
      <c r="D304" s="43"/>
      <c r="E304" s="7"/>
      <c r="F304" s="7"/>
      <c r="H304" s="183" t="s">
        <v>1001</v>
      </c>
      <c r="I304" s="8"/>
      <c r="J304" s="8"/>
      <c r="K304" s="8"/>
      <c r="L304" s="8"/>
      <c r="M304" s="8"/>
      <c r="N304" s="25"/>
      <c r="O304" s="140"/>
    </row>
    <row r="305" spans="1:15" s="53" customFormat="1">
      <c r="A305" s="8" t="s">
        <v>1015</v>
      </c>
      <c r="C305" s="123"/>
      <c r="D305" s="43"/>
      <c r="E305" s="7"/>
      <c r="F305" s="7"/>
      <c r="H305" s="183" t="s">
        <v>998</v>
      </c>
      <c r="I305" s="8"/>
      <c r="J305" s="8"/>
      <c r="K305" s="8"/>
      <c r="L305" s="8"/>
      <c r="M305" s="8"/>
      <c r="N305" s="25"/>
      <c r="O305" s="140"/>
    </row>
    <row r="306" spans="1:15" s="53" customFormat="1">
      <c r="A306" s="8" t="s">
        <v>3580</v>
      </c>
      <c r="C306" s="123"/>
      <c r="D306" s="242"/>
      <c r="E306" s="194"/>
      <c r="F306" s="7"/>
      <c r="G306" s="140" t="s">
        <v>3577</v>
      </c>
      <c r="H306" s="82" t="s">
        <v>647</v>
      </c>
      <c r="I306" s="8" t="s">
        <v>581</v>
      </c>
      <c r="J306" s="8"/>
      <c r="K306" s="8"/>
      <c r="L306" s="8"/>
      <c r="M306" s="8" t="s">
        <v>173</v>
      </c>
      <c r="N306" s="25"/>
      <c r="O306" s="140"/>
    </row>
    <row r="307" spans="1:15" s="53" customFormat="1">
      <c r="A307" s="8" t="s">
        <v>1025</v>
      </c>
      <c r="C307" s="123"/>
      <c r="D307" s="43"/>
      <c r="E307" s="7"/>
      <c r="F307" s="7"/>
      <c r="H307" s="82" t="s">
        <v>1010</v>
      </c>
      <c r="I307" s="8"/>
      <c r="J307" s="8"/>
      <c r="K307" s="8"/>
      <c r="L307" s="8"/>
      <c r="M307" s="8"/>
      <c r="N307" s="25"/>
      <c r="O307" s="140"/>
    </row>
    <row r="308" spans="1:15" s="53" customFormat="1">
      <c r="A308" s="8" t="s">
        <v>965</v>
      </c>
      <c r="C308" s="123"/>
      <c r="D308" s="43"/>
      <c r="E308" s="7"/>
      <c r="F308" s="7"/>
      <c r="H308" s="82" t="s">
        <v>912</v>
      </c>
      <c r="I308" s="8" t="s">
        <v>913</v>
      </c>
      <c r="J308" s="8" t="s">
        <v>914</v>
      </c>
      <c r="K308" s="8" t="s">
        <v>915</v>
      </c>
      <c r="L308" s="25" t="s">
        <v>122</v>
      </c>
      <c r="M308" s="8" t="s">
        <v>106</v>
      </c>
      <c r="N308" s="25">
        <v>28786</v>
      </c>
      <c r="O308" s="140"/>
    </row>
    <row r="309" spans="1:15" s="53" customFormat="1">
      <c r="A309" s="8" t="s">
        <v>710</v>
      </c>
      <c r="C309" s="123"/>
      <c r="D309" s="242"/>
      <c r="E309" s="194"/>
      <c r="F309" s="7"/>
      <c r="G309" s="140" t="s">
        <v>3576</v>
      </c>
      <c r="H309" s="289" t="s">
        <v>3541</v>
      </c>
      <c r="I309" s="8" t="s">
        <v>103</v>
      </c>
      <c r="J309" s="8" t="s">
        <v>224</v>
      </c>
      <c r="K309" s="8" t="s">
        <v>107</v>
      </c>
      <c r="L309" s="8" t="s">
        <v>105</v>
      </c>
      <c r="M309" s="8" t="s">
        <v>106</v>
      </c>
      <c r="N309" s="25">
        <v>28719</v>
      </c>
    </row>
    <row r="310" spans="1:15" s="53" customFormat="1">
      <c r="A310" s="8" t="s">
        <v>932</v>
      </c>
      <c r="C310" s="123"/>
      <c r="D310" s="43"/>
      <c r="E310" s="7"/>
      <c r="F310" s="7"/>
      <c r="H310" s="82" t="s">
        <v>934</v>
      </c>
      <c r="I310" s="8"/>
      <c r="J310" s="8"/>
      <c r="K310" s="8"/>
      <c r="L310" s="8"/>
      <c r="M310" s="8"/>
      <c r="N310" s="25"/>
      <c r="O310" s="140"/>
    </row>
    <row r="311" spans="1:15" s="53" customFormat="1">
      <c r="A311" s="8" t="s">
        <v>947</v>
      </c>
      <c r="C311" s="123"/>
      <c r="D311" s="43"/>
      <c r="E311" s="7"/>
      <c r="F311" s="7"/>
      <c r="H311" s="183" t="s">
        <v>946</v>
      </c>
      <c r="I311" s="8"/>
      <c r="J311" s="8"/>
      <c r="K311" s="8"/>
      <c r="L311" s="8"/>
      <c r="M311" s="8"/>
      <c r="N311" s="25"/>
      <c r="O311" s="140"/>
    </row>
    <row r="312" spans="1:15" s="53" customFormat="1">
      <c r="A312" s="8" t="s">
        <v>954</v>
      </c>
      <c r="C312" s="123"/>
      <c r="D312" s="43"/>
      <c r="E312" s="7"/>
      <c r="F312" s="7"/>
      <c r="G312" s="8" t="s">
        <v>766</v>
      </c>
      <c r="H312" s="82" t="s">
        <v>953</v>
      </c>
      <c r="I312" s="8"/>
      <c r="J312" s="8"/>
      <c r="K312" s="8"/>
      <c r="L312" s="8"/>
      <c r="M312" s="8"/>
      <c r="N312" s="25"/>
      <c r="O312" s="140"/>
    </row>
    <row r="313" spans="1:15" s="53" customFormat="1">
      <c r="A313" s="8" t="s">
        <v>984</v>
      </c>
      <c r="C313" s="123"/>
      <c r="D313" s="43"/>
      <c r="E313" s="7"/>
      <c r="F313" s="7"/>
      <c r="G313" s="8" t="s">
        <v>3642</v>
      </c>
      <c r="H313" s="82" t="s">
        <v>983</v>
      </c>
      <c r="I313" s="8"/>
      <c r="J313" s="8"/>
      <c r="K313" s="8"/>
      <c r="L313" s="8"/>
      <c r="M313" s="8"/>
      <c r="N313" s="25"/>
      <c r="O313" s="140"/>
    </row>
    <row r="314" spans="1:15" s="53" customFormat="1">
      <c r="A314" s="8" t="s">
        <v>1018</v>
      </c>
      <c r="C314" s="123"/>
      <c r="D314" s="43"/>
      <c r="E314" s="7"/>
      <c r="F314" s="7"/>
      <c r="H314" s="183" t="s">
        <v>1005</v>
      </c>
      <c r="I314" s="8"/>
      <c r="J314" s="8"/>
      <c r="K314" s="8"/>
      <c r="L314" s="8"/>
      <c r="M314" s="8"/>
      <c r="N314" s="25"/>
      <c r="O314" s="140"/>
    </row>
    <row r="315" spans="1:15" s="53" customFormat="1">
      <c r="A315" s="8" t="s">
        <v>877</v>
      </c>
      <c r="C315" s="123"/>
      <c r="D315" s="43"/>
      <c r="E315" s="7"/>
      <c r="F315" s="7"/>
      <c r="H315" s="183" t="s">
        <v>876</v>
      </c>
      <c r="I315" s="8"/>
      <c r="J315" s="8"/>
      <c r="K315" s="8"/>
      <c r="L315" s="8"/>
      <c r="M315" s="8"/>
      <c r="N315" s="25"/>
      <c r="O315" s="140"/>
    </row>
    <row r="316" spans="1:15" s="53" customFormat="1">
      <c r="A316" s="8" t="s">
        <v>1019</v>
      </c>
      <c r="C316" s="123"/>
      <c r="D316" s="43"/>
      <c r="E316" s="7"/>
      <c r="F316" s="7"/>
      <c r="H316" s="82" t="s">
        <v>198</v>
      </c>
      <c r="I316" s="8"/>
      <c r="J316" s="8"/>
      <c r="K316" s="8"/>
      <c r="L316" s="8"/>
      <c r="M316" s="8"/>
      <c r="N316" s="25"/>
      <c r="O316" s="257" t="s">
        <v>3641</v>
      </c>
    </row>
    <row r="317" spans="1:15" s="53" customFormat="1">
      <c r="A317" s="8" t="s">
        <v>3654</v>
      </c>
      <c r="C317" s="123"/>
      <c r="D317" s="43"/>
      <c r="E317" s="7"/>
      <c r="F317" s="7"/>
      <c r="G317" s="115" t="s">
        <v>3655</v>
      </c>
      <c r="H317" s="82"/>
      <c r="I317" s="8"/>
      <c r="J317" s="8"/>
      <c r="K317" s="8"/>
      <c r="L317" s="8"/>
      <c r="M317" s="8"/>
      <c r="N317" s="25"/>
      <c r="O317" s="257"/>
    </row>
    <row r="318" spans="1:15" s="53" customFormat="1">
      <c r="A318" s="8" t="s">
        <v>945</v>
      </c>
      <c r="C318" s="123"/>
      <c r="D318" s="43"/>
      <c r="E318" s="7"/>
      <c r="F318" s="7"/>
      <c r="H318" s="183" t="s">
        <v>944</v>
      </c>
      <c r="I318" s="8"/>
      <c r="J318" s="8"/>
      <c r="K318" s="8"/>
      <c r="L318" s="8"/>
      <c r="M318" s="8"/>
      <c r="N318" s="25"/>
      <c r="O318" s="140"/>
    </row>
    <row r="319" spans="1:15" s="53" customFormat="1">
      <c r="A319" s="8" t="s">
        <v>817</v>
      </c>
      <c r="C319" s="123"/>
      <c r="D319" s="43"/>
      <c r="E319" s="7"/>
      <c r="F319" s="7"/>
      <c r="H319" s="82" t="s">
        <v>815</v>
      </c>
      <c r="I319" s="8"/>
      <c r="J319" s="8" t="s">
        <v>3704</v>
      </c>
      <c r="K319" s="8"/>
      <c r="L319" s="8"/>
      <c r="M319" s="8"/>
      <c r="N319" s="25"/>
      <c r="O319" s="140"/>
    </row>
    <row r="320" spans="1:15" s="53" customFormat="1">
      <c r="A320" s="8" t="s">
        <v>930</v>
      </c>
      <c r="C320" s="123"/>
      <c r="D320" s="43"/>
      <c r="E320" s="7"/>
      <c r="F320" s="7"/>
      <c r="H320" s="183" t="s">
        <v>929</v>
      </c>
      <c r="I320" s="8"/>
      <c r="J320" s="8"/>
      <c r="K320" s="8"/>
      <c r="L320" s="8"/>
      <c r="M320" s="8"/>
      <c r="N320" s="25"/>
      <c r="O320" s="140"/>
    </row>
    <row r="321" spans="1:15" s="53" customFormat="1">
      <c r="A321" s="8" t="s">
        <v>3627</v>
      </c>
      <c r="C321" s="123"/>
      <c r="D321" s="43"/>
      <c r="E321" s="7"/>
      <c r="F321" s="7"/>
      <c r="H321" s="183" t="s">
        <v>919</v>
      </c>
      <c r="I321" s="8" t="s">
        <v>920</v>
      </c>
      <c r="J321" s="8"/>
      <c r="K321" s="8"/>
      <c r="L321" s="8"/>
      <c r="M321" s="8"/>
      <c r="N321" s="25"/>
      <c r="O321" s="140"/>
    </row>
    <row r="322" spans="1:15" s="53" customFormat="1">
      <c r="A322" s="8" t="s">
        <v>1023</v>
      </c>
      <c r="C322" s="123"/>
      <c r="D322" s="43"/>
      <c r="E322" s="7"/>
      <c r="F322" s="7"/>
      <c r="H322" s="183" t="s">
        <v>958</v>
      </c>
      <c r="I322" s="8"/>
      <c r="J322" s="8"/>
      <c r="K322" s="8"/>
      <c r="L322" s="8"/>
      <c r="M322" s="8"/>
      <c r="N322" s="25"/>
      <c r="O322" s="140"/>
    </row>
    <row r="323" spans="1:15" s="53" customFormat="1">
      <c r="A323" s="8" t="s">
        <v>3697</v>
      </c>
      <c r="C323" s="123"/>
      <c r="D323" s="43"/>
      <c r="E323" s="7"/>
      <c r="F323" s="7"/>
      <c r="G323" s="8" t="s">
        <v>3698</v>
      </c>
      <c r="H323" s="183" t="s">
        <v>3699</v>
      </c>
      <c r="I323" s="8" t="s">
        <v>3700</v>
      </c>
      <c r="J323" s="8"/>
      <c r="K323" s="8"/>
      <c r="L323" s="8"/>
      <c r="M323" s="8"/>
      <c r="N323" s="25"/>
      <c r="O323" s="140"/>
    </row>
    <row r="324" spans="1:15" s="53" customFormat="1">
      <c r="A324" s="8" t="s">
        <v>964</v>
      </c>
      <c r="C324" s="123"/>
      <c r="D324" s="43"/>
      <c r="E324" s="7"/>
      <c r="F324" s="7"/>
      <c r="H324" s="82" t="s">
        <v>961</v>
      </c>
      <c r="I324" s="8"/>
      <c r="J324" s="8"/>
      <c r="K324" s="8"/>
      <c r="L324" s="8"/>
      <c r="M324" s="8"/>
      <c r="N324" s="25"/>
      <c r="O324" s="140"/>
    </row>
    <row r="325" spans="1:15" s="53" customFormat="1">
      <c r="A325" s="8" t="s">
        <v>994</v>
      </c>
      <c r="C325" s="123"/>
      <c r="D325" s="43"/>
      <c r="E325" s="7"/>
      <c r="F325" s="7"/>
      <c r="G325" s="8" t="s">
        <v>3628</v>
      </c>
      <c r="H325" s="82" t="s">
        <v>916</v>
      </c>
      <c r="I325" s="8" t="s">
        <v>995</v>
      </c>
      <c r="J325" s="8"/>
      <c r="K325" s="8"/>
      <c r="L325" s="8"/>
      <c r="M325" s="8"/>
      <c r="N325" s="25"/>
      <c r="O325" s="140"/>
    </row>
    <row r="326" spans="1:15" s="53" customFormat="1">
      <c r="A326" s="8" t="s">
        <v>458</v>
      </c>
      <c r="C326" s="123"/>
      <c r="D326" s="43"/>
      <c r="E326" s="7"/>
      <c r="F326" s="7"/>
      <c r="H326" s="183" t="s">
        <v>459</v>
      </c>
      <c r="I326" s="8"/>
      <c r="J326" s="8"/>
      <c r="K326" s="8"/>
      <c r="L326" s="8"/>
      <c r="M326" s="8"/>
      <c r="N326" s="25"/>
      <c r="O326" s="140"/>
    </row>
    <row r="327" spans="1:15" s="53" customFormat="1">
      <c r="A327" s="8" t="s">
        <v>1027</v>
      </c>
      <c r="C327" s="123"/>
      <c r="D327" s="43"/>
      <c r="E327" s="7"/>
      <c r="F327" s="7"/>
      <c r="H327" s="82" t="s">
        <v>939</v>
      </c>
      <c r="I327" s="8"/>
      <c r="J327" s="8"/>
      <c r="K327" s="8"/>
      <c r="L327" s="8"/>
      <c r="M327" s="8"/>
      <c r="N327" s="25"/>
      <c r="O327" s="140"/>
    </row>
    <row r="328" spans="1:15" s="53" customFormat="1">
      <c r="A328" s="8" t="s">
        <v>927</v>
      </c>
      <c r="C328" s="123"/>
      <c r="D328" s="43"/>
      <c r="E328" s="7"/>
      <c r="F328" s="7"/>
      <c r="G328" s="8" t="s">
        <v>3629</v>
      </c>
      <c r="H328" s="82" t="s">
        <v>926</v>
      </c>
      <c r="I328" s="8"/>
      <c r="J328" s="8"/>
      <c r="K328" s="8"/>
      <c r="L328" s="8"/>
      <c r="M328" s="8"/>
      <c r="N328" s="25"/>
      <c r="O328" s="140"/>
    </row>
    <row r="329" spans="1:15" s="53" customFormat="1">
      <c r="A329" s="8" t="s">
        <v>1017</v>
      </c>
      <c r="C329" s="123"/>
      <c r="D329" s="43"/>
      <c r="E329" s="7"/>
      <c r="F329" s="7"/>
      <c r="H329" s="183" t="s">
        <v>996</v>
      </c>
      <c r="I329" s="8"/>
      <c r="J329" s="8"/>
      <c r="K329" s="8"/>
      <c r="L329" s="8"/>
      <c r="M329" s="8"/>
      <c r="N329" s="25"/>
      <c r="O329" s="140"/>
    </row>
    <row r="330" spans="1:15" s="53" customFormat="1">
      <c r="A330" s="8" t="s">
        <v>993</v>
      </c>
      <c r="C330" s="123"/>
      <c r="D330" s="43"/>
      <c r="E330" s="7"/>
      <c r="F330" s="7"/>
      <c r="H330" s="183" t="s">
        <v>957</v>
      </c>
      <c r="I330" s="8"/>
      <c r="J330" s="8"/>
      <c r="K330" s="8"/>
      <c r="L330" s="8"/>
      <c r="M330" s="8"/>
      <c r="N330" s="25"/>
      <c r="O330" s="140"/>
    </row>
    <row r="331" spans="1:15">
      <c r="A331" s="304" t="s">
        <v>3665</v>
      </c>
    </row>
    <row r="332" spans="1:15" s="53" customFormat="1">
      <c r="A332" s="8"/>
      <c r="C332" s="123"/>
      <c r="D332" s="43"/>
      <c r="E332" s="7"/>
      <c r="F332" s="7"/>
      <c r="H332" s="113" t="s">
        <v>873</v>
      </c>
      <c r="I332" s="8"/>
      <c r="J332" s="8"/>
      <c r="K332" s="8"/>
      <c r="L332" s="8"/>
      <c r="M332" s="8"/>
      <c r="N332" s="25"/>
      <c r="O332" s="140"/>
    </row>
    <row r="333" spans="1:15" s="53" customFormat="1">
      <c r="A333" s="8"/>
      <c r="C333" s="123"/>
      <c r="D333" s="43"/>
      <c r="E333" s="7"/>
      <c r="F333" s="7"/>
      <c r="H333" s="183" t="s">
        <v>812</v>
      </c>
      <c r="I333" s="8"/>
      <c r="J333" s="8"/>
      <c r="K333" s="8"/>
      <c r="L333" s="8"/>
      <c r="M333" s="8"/>
      <c r="N333" s="25"/>
      <c r="O333" s="140"/>
    </row>
    <row r="334" spans="1:15" s="53" customFormat="1">
      <c r="A334" s="8"/>
      <c r="C334" s="123"/>
      <c r="D334" s="43"/>
      <c r="E334" s="7"/>
      <c r="F334" s="7"/>
      <c r="H334" s="82" t="s">
        <v>941</v>
      </c>
      <c r="I334" s="8"/>
      <c r="J334" s="8"/>
      <c r="K334" s="8"/>
      <c r="L334" s="8"/>
      <c r="M334" s="8"/>
      <c r="N334" s="25"/>
      <c r="O334" s="140"/>
    </row>
    <row r="335" spans="1:15" s="53" customFormat="1">
      <c r="A335" s="8"/>
      <c r="C335" s="123"/>
      <c r="D335" s="43"/>
      <c r="E335" s="7"/>
      <c r="F335" s="7"/>
      <c r="H335" s="183" t="s">
        <v>949</v>
      </c>
      <c r="I335" s="8"/>
      <c r="J335" s="8"/>
      <c r="K335" s="8"/>
      <c r="L335" s="8"/>
      <c r="M335" s="8"/>
      <c r="N335" s="25"/>
      <c r="O335" s="140"/>
    </row>
    <row r="336" spans="1:15" s="53" customFormat="1">
      <c r="A336" s="8"/>
      <c r="C336" s="123"/>
      <c r="D336" s="43"/>
      <c r="E336" s="7"/>
      <c r="F336" s="7"/>
      <c r="H336" s="82" t="s">
        <v>950</v>
      </c>
      <c r="I336" s="8"/>
      <c r="J336" s="8"/>
      <c r="K336" s="8"/>
      <c r="L336" s="8"/>
      <c r="M336" s="8"/>
      <c r="N336" s="25"/>
      <c r="O336" s="140"/>
    </row>
    <row r="337" spans="1:15" s="53" customFormat="1">
      <c r="A337" s="8"/>
      <c r="C337" s="123"/>
      <c r="D337" s="43"/>
      <c r="E337" s="7"/>
      <c r="F337" s="7"/>
      <c r="H337" s="183" t="s">
        <v>948</v>
      </c>
      <c r="I337" s="8"/>
      <c r="J337" s="8"/>
      <c r="K337" s="8"/>
      <c r="L337" s="8"/>
      <c r="M337" s="8"/>
      <c r="N337" s="25"/>
      <c r="O337" s="140"/>
    </row>
    <row r="338" spans="1:15" s="53" customFormat="1">
      <c r="A338" s="8"/>
      <c r="C338" s="123"/>
      <c r="D338" s="43"/>
      <c r="E338" s="7"/>
      <c r="F338" s="7"/>
      <c r="H338" s="183" t="s">
        <v>942</v>
      </c>
      <c r="I338" s="8"/>
      <c r="J338" s="8"/>
      <c r="K338" s="8"/>
      <c r="L338" s="8"/>
      <c r="M338" s="8"/>
      <c r="N338" s="25"/>
      <c r="O338" s="140"/>
    </row>
    <row r="339" spans="1:15" s="53" customFormat="1">
      <c r="A339" s="8"/>
      <c r="C339" s="123"/>
      <c r="D339" s="43"/>
      <c r="E339" s="7"/>
      <c r="F339" s="7"/>
      <c r="H339" s="82" t="s">
        <v>1004</v>
      </c>
      <c r="I339" s="8"/>
      <c r="J339" s="8"/>
      <c r="K339" s="8"/>
      <c r="L339" s="8"/>
      <c r="M339" s="8"/>
      <c r="N339" s="25"/>
      <c r="O339" s="140"/>
    </row>
    <row r="340" spans="1:15" s="53" customFormat="1">
      <c r="A340" s="8"/>
      <c r="C340" s="123"/>
      <c r="D340" s="43"/>
      <c r="E340" s="7"/>
      <c r="F340" s="7"/>
      <c r="H340" s="183" t="s">
        <v>1007</v>
      </c>
      <c r="I340" s="8"/>
      <c r="J340" s="8"/>
      <c r="K340" s="8"/>
      <c r="L340" s="8"/>
      <c r="M340" s="8"/>
      <c r="N340" s="25"/>
      <c r="O340" s="140"/>
    </row>
    <row r="341" spans="1:15" s="53" customFormat="1">
      <c r="A341" s="8"/>
      <c r="C341" s="123"/>
      <c r="D341" s="43"/>
      <c r="E341" s="7"/>
      <c r="F341" s="7"/>
      <c r="H341" s="183" t="s">
        <v>1006</v>
      </c>
      <c r="I341" s="8"/>
      <c r="J341" s="8"/>
      <c r="K341" s="8"/>
      <c r="L341" s="8"/>
      <c r="M341" s="8"/>
      <c r="N341" s="25"/>
      <c r="O341" s="140"/>
    </row>
    <row r="342" spans="1:15" s="53" customFormat="1">
      <c r="A342" s="8"/>
      <c r="C342" s="123"/>
      <c r="D342" s="43"/>
      <c r="E342" s="7"/>
      <c r="F342" s="7"/>
      <c r="H342" s="82" t="s">
        <v>1008</v>
      </c>
      <c r="I342" s="8"/>
      <c r="J342" s="8"/>
      <c r="K342" s="8"/>
      <c r="L342" s="8"/>
      <c r="M342" s="8"/>
      <c r="N342" s="25"/>
      <c r="O342" s="140"/>
    </row>
    <row r="343" spans="1:15" s="53" customFormat="1">
      <c r="A343" s="8"/>
      <c r="C343" s="123"/>
      <c r="D343" s="43"/>
      <c r="E343" s="7"/>
      <c r="F343" s="7"/>
      <c r="H343" s="82" t="s">
        <v>1009</v>
      </c>
      <c r="I343" s="8"/>
      <c r="J343" s="8"/>
      <c r="K343" s="8"/>
      <c r="L343" s="8"/>
      <c r="M343" s="8"/>
      <c r="N343" s="25"/>
      <c r="O343" s="140"/>
    </row>
    <row r="344" spans="1:15" s="53" customFormat="1">
      <c r="A344" s="8"/>
      <c r="C344" s="123"/>
      <c r="D344" s="43"/>
      <c r="E344" s="7"/>
      <c r="F344" s="7"/>
      <c r="H344" s="82" t="s">
        <v>1013</v>
      </c>
      <c r="I344" s="8"/>
      <c r="J344" s="8"/>
      <c r="K344" s="8"/>
      <c r="L344" s="8"/>
      <c r="M344" s="8"/>
      <c r="N344" s="25"/>
      <c r="O344" s="140"/>
    </row>
    <row r="345" spans="1:15" s="53" customFormat="1">
      <c r="A345" s="8"/>
      <c r="C345" s="123"/>
      <c r="D345" s="43"/>
      <c r="E345" s="7"/>
      <c r="F345" s="7"/>
      <c r="H345" s="82" t="s">
        <v>1012</v>
      </c>
      <c r="I345" s="8"/>
      <c r="J345" s="8"/>
      <c r="K345" s="8"/>
      <c r="L345" s="8"/>
      <c r="M345" s="8"/>
      <c r="N345" s="25"/>
      <c r="O345" s="140"/>
    </row>
    <row r="346" spans="1:15" s="53" customFormat="1">
      <c r="A346" s="8"/>
      <c r="C346" s="123"/>
      <c r="D346" s="43"/>
      <c r="E346" s="7"/>
      <c r="F346" s="7"/>
      <c r="H346" s="183" t="s">
        <v>999</v>
      </c>
      <c r="I346" s="8"/>
      <c r="J346" s="8"/>
      <c r="K346" s="8"/>
      <c r="L346" s="8"/>
      <c r="M346" s="8"/>
      <c r="N346" s="25"/>
      <c r="O346" s="140"/>
    </row>
    <row r="347" spans="1:15" s="53" customFormat="1">
      <c r="A347" s="8"/>
      <c r="C347" s="123"/>
      <c r="D347" s="43"/>
      <c r="E347" s="7"/>
      <c r="F347" s="7"/>
      <c r="H347" s="183" t="s">
        <v>971</v>
      </c>
      <c r="I347" s="8"/>
      <c r="J347" s="8"/>
      <c r="K347" s="8"/>
      <c r="L347" s="8"/>
      <c r="M347" s="8"/>
      <c r="N347" s="25"/>
      <c r="O347" s="140"/>
    </row>
    <row r="348" spans="1:15" s="53" customFormat="1">
      <c r="A348" s="8"/>
      <c r="C348" s="123"/>
      <c r="D348" s="43"/>
      <c r="E348" s="7"/>
      <c r="F348" s="7"/>
      <c r="H348" s="183" t="s">
        <v>972</v>
      </c>
      <c r="I348" s="8"/>
      <c r="J348" s="8"/>
      <c r="K348" s="8"/>
      <c r="L348" s="8"/>
      <c r="M348" s="8"/>
      <c r="N348" s="25"/>
      <c r="O348" s="140"/>
    </row>
    <row r="349" spans="1:15" s="53" customFormat="1">
      <c r="A349" s="8"/>
      <c r="C349" s="123"/>
      <c r="D349" s="43"/>
      <c r="E349" s="7"/>
      <c r="F349" s="7"/>
      <c r="H349" s="183" t="s">
        <v>974</v>
      </c>
      <c r="I349" s="8"/>
      <c r="J349" s="8"/>
      <c r="K349" s="8"/>
      <c r="L349" s="8"/>
      <c r="M349" s="8"/>
      <c r="N349" s="25"/>
      <c r="O349" s="140"/>
    </row>
    <row r="350" spans="1:15" s="53" customFormat="1">
      <c r="A350" s="8"/>
      <c r="C350" s="123"/>
      <c r="D350" s="43"/>
      <c r="E350" s="7"/>
      <c r="F350" s="7"/>
      <c r="H350" s="82" t="s">
        <v>977</v>
      </c>
      <c r="I350" s="8"/>
      <c r="J350" s="8"/>
      <c r="K350" s="8"/>
      <c r="L350" s="8"/>
      <c r="M350" s="8"/>
      <c r="N350" s="25"/>
      <c r="O350" s="140"/>
    </row>
    <row r="351" spans="1:15" s="53" customFormat="1">
      <c r="A351" s="8"/>
      <c r="C351" s="123"/>
      <c r="D351" s="43"/>
      <c r="E351" s="7"/>
      <c r="F351" s="7"/>
      <c r="H351" s="82" t="s">
        <v>976</v>
      </c>
      <c r="I351" s="8"/>
      <c r="J351" s="8"/>
      <c r="K351" s="8"/>
      <c r="L351" s="8"/>
      <c r="M351" s="8"/>
      <c r="N351" s="25"/>
      <c r="O351" s="140"/>
    </row>
    <row r="352" spans="1:15" s="53" customFormat="1">
      <c r="A352" s="8"/>
      <c r="C352" s="123"/>
      <c r="D352" s="43"/>
      <c r="E352" s="7"/>
      <c r="F352" s="7"/>
      <c r="H352" s="82" t="s">
        <v>1002</v>
      </c>
      <c r="I352" s="8"/>
      <c r="J352" s="8"/>
      <c r="K352" s="8"/>
      <c r="L352" s="8"/>
      <c r="M352" s="8"/>
      <c r="N352" s="25"/>
      <c r="O352" s="140"/>
    </row>
    <row r="353" spans="1:15" s="53" customFormat="1">
      <c r="A353" s="8"/>
      <c r="C353" s="123"/>
      <c r="D353" s="43"/>
      <c r="E353" s="7"/>
      <c r="F353" s="7"/>
      <c r="H353" s="82" t="s">
        <v>975</v>
      </c>
      <c r="I353" s="8"/>
      <c r="J353" s="8"/>
      <c r="K353" s="8"/>
      <c r="L353" s="8"/>
      <c r="M353" s="8"/>
      <c r="N353" s="25"/>
      <c r="O353" s="140"/>
    </row>
    <row r="354" spans="1:15" s="53" customFormat="1">
      <c r="A354" s="8"/>
      <c r="C354" s="123"/>
      <c r="D354" s="43"/>
      <c r="E354" s="7"/>
      <c r="F354" s="7"/>
      <c r="H354" s="183" t="s">
        <v>973</v>
      </c>
      <c r="I354" s="8"/>
      <c r="J354" s="8"/>
      <c r="K354" s="8"/>
      <c r="L354" s="8"/>
      <c r="M354" s="8"/>
      <c r="N354" s="25"/>
      <c r="O354" s="140"/>
    </row>
    <row r="355" spans="1:15" s="53" customFormat="1">
      <c r="A355" s="8"/>
      <c r="C355" s="123"/>
      <c r="D355" s="43"/>
      <c r="E355" s="7"/>
      <c r="F355" s="7"/>
      <c r="H355" s="183" t="s">
        <v>959</v>
      </c>
      <c r="I355" s="8"/>
      <c r="J355" s="8"/>
      <c r="K355" s="8"/>
      <c r="L355" s="8"/>
      <c r="M355" s="8"/>
      <c r="N355" s="25"/>
      <c r="O355" s="140"/>
    </row>
    <row r="356" spans="1:15" s="53" customFormat="1">
      <c r="A356" s="8"/>
      <c r="C356" s="123"/>
      <c r="D356" s="43"/>
      <c r="E356" s="7"/>
      <c r="F356" s="7"/>
      <c r="H356" s="82" t="s">
        <v>956</v>
      </c>
      <c r="I356" s="8"/>
      <c r="J356" s="8"/>
      <c r="K356" s="8"/>
      <c r="L356" s="8"/>
      <c r="M356" s="8"/>
      <c r="N356" s="25"/>
      <c r="O356" s="140"/>
    </row>
    <row r="357" spans="1:15" s="53" customFormat="1">
      <c r="A357" s="8"/>
      <c r="C357" s="123"/>
      <c r="D357" s="43"/>
      <c r="E357" s="7"/>
      <c r="F357" s="7"/>
      <c r="H357" s="82" t="s">
        <v>918</v>
      </c>
      <c r="I357" s="8"/>
      <c r="J357" s="8"/>
      <c r="K357" s="8"/>
      <c r="L357" s="8"/>
      <c r="M357" s="8"/>
      <c r="N357" s="25"/>
      <c r="O357" s="140"/>
    </row>
    <row r="358" spans="1:15" s="53" customFormat="1">
      <c r="A358" s="8"/>
      <c r="C358" s="123"/>
      <c r="D358" s="43"/>
      <c r="E358" s="7"/>
      <c r="F358" s="8"/>
      <c r="H358" s="82" t="s">
        <v>917</v>
      </c>
      <c r="I358" s="8"/>
      <c r="J358" s="8"/>
      <c r="K358" s="8"/>
      <c r="L358" s="8"/>
      <c r="M358" s="8"/>
      <c r="N358" s="25"/>
      <c r="O358" s="140"/>
    </row>
    <row r="359" spans="1:15" s="53" customFormat="1">
      <c r="A359" s="8"/>
      <c r="C359" s="123"/>
      <c r="D359" s="43"/>
      <c r="E359" s="7"/>
      <c r="F359" s="8"/>
      <c r="H359" s="82" t="s">
        <v>800</v>
      </c>
      <c r="I359" s="8"/>
      <c r="J359" s="8"/>
      <c r="K359" s="8"/>
      <c r="L359" s="8"/>
      <c r="M359" s="8"/>
      <c r="N359" s="25"/>
      <c r="O359" s="140"/>
    </row>
    <row r="360" spans="1:15" s="53" customFormat="1">
      <c r="C360" s="123"/>
      <c r="D360" s="43"/>
      <c r="E360" s="7"/>
      <c r="F360" s="8"/>
      <c r="G360" s="8"/>
      <c r="I360" s="8"/>
      <c r="J360" s="8"/>
      <c r="K360" s="8"/>
      <c r="L360" s="8"/>
      <c r="M360" s="8"/>
      <c r="N360" s="25"/>
      <c r="O360" s="140"/>
    </row>
    <row r="361" spans="1:15" s="53" customFormat="1">
      <c r="C361" s="123"/>
      <c r="D361" s="42"/>
      <c r="E361" s="7"/>
      <c r="F361" s="7"/>
      <c r="G361" s="8"/>
      <c r="H361" s="8"/>
      <c r="I361" s="8"/>
      <c r="J361" s="8"/>
      <c r="K361" s="8"/>
      <c r="L361" s="8"/>
      <c r="M361" s="8"/>
      <c r="N361" s="25"/>
      <c r="O361" s="140"/>
    </row>
    <row r="368" spans="1:15" s="53" customFormat="1">
      <c r="A368" s="8"/>
      <c r="C368" s="123"/>
      <c r="D368" s="43"/>
      <c r="E368" s="7"/>
      <c r="F368" s="7"/>
      <c r="G368" s="8"/>
      <c r="H368" s="8"/>
      <c r="I368" s="8"/>
      <c r="J368" s="8"/>
      <c r="K368" s="8"/>
      <c r="L368" s="8"/>
      <c r="M368" s="8"/>
      <c r="N368" s="25"/>
      <c r="O368" s="140"/>
    </row>
    <row r="370" spans="1:1">
      <c r="A370" s="118"/>
    </row>
    <row r="371" spans="1:1">
      <c r="A371" s="118"/>
    </row>
    <row r="372" spans="1:1">
      <c r="A372" s="118"/>
    </row>
    <row r="373" spans="1:1">
      <c r="A373" s="118"/>
    </row>
    <row r="374" spans="1:1">
      <c r="A374" s="118"/>
    </row>
    <row r="375" spans="1:1">
      <c r="A375" s="118"/>
    </row>
    <row r="376" spans="1:1">
      <c r="A376" s="118"/>
    </row>
    <row r="377" spans="1:1">
      <c r="A377" s="118"/>
    </row>
    <row r="378" spans="1:1">
      <c r="A378" s="118"/>
    </row>
    <row r="379" spans="1:1">
      <c r="A379" s="118"/>
    </row>
    <row r="380" spans="1:1">
      <c r="A380" s="118"/>
    </row>
    <row r="381" spans="1:1">
      <c r="A381" s="118"/>
    </row>
    <row r="382" spans="1:1">
      <c r="A382" s="118"/>
    </row>
    <row r="383" spans="1:1">
      <c r="A383" s="118"/>
    </row>
    <row r="384" spans="1:1">
      <c r="A384" s="118"/>
    </row>
    <row r="385" spans="1:1">
      <c r="A385" s="118"/>
    </row>
    <row r="386" spans="1:1">
      <c r="A386" s="118"/>
    </row>
    <row r="387" spans="1:1">
      <c r="A387" s="118"/>
    </row>
    <row r="388" spans="1:1">
      <c r="A388" s="118"/>
    </row>
    <row r="389" spans="1:1">
      <c r="A389" s="118"/>
    </row>
    <row r="390" spans="1:1">
      <c r="A390" s="118"/>
    </row>
    <row r="391" spans="1:1">
      <c r="A391" s="118"/>
    </row>
    <row r="392" spans="1:1">
      <c r="A392" s="118"/>
    </row>
    <row r="393" spans="1:1">
      <c r="A393" s="118"/>
    </row>
    <row r="394" spans="1:1">
      <c r="A394" s="118"/>
    </row>
    <row r="395" spans="1:1">
      <c r="A395" s="118"/>
    </row>
    <row r="396" spans="1:1">
      <c r="A396" s="118"/>
    </row>
    <row r="397" spans="1:1">
      <c r="A397" s="118"/>
    </row>
    <row r="398" spans="1:1">
      <c r="A398" s="118"/>
    </row>
    <row r="399" spans="1:1">
      <c r="A399" s="118"/>
    </row>
    <row r="400" spans="1:1">
      <c r="A400" s="118"/>
    </row>
    <row r="401" spans="1:1">
      <c r="A401" s="118"/>
    </row>
    <row r="402" spans="1:1">
      <c r="A402" s="118"/>
    </row>
    <row r="403" spans="1:1">
      <c r="A403" s="118"/>
    </row>
  </sheetData>
  <hyperlinks>
    <hyperlink ref="H201" r:id="rId1"/>
    <hyperlink ref="H18" r:id="rId2"/>
    <hyperlink ref="H7" r:id="rId3"/>
    <hyperlink ref="H30" r:id="rId4" display="donyager@hotmail.com"/>
    <hyperlink ref="H27" r:id="rId5"/>
    <hyperlink ref="H26" r:id="rId6"/>
    <hyperlink ref="H8" r:id="rId7"/>
    <hyperlink ref="H6" r:id="rId8"/>
    <hyperlink ref="H32" r:id="rId9"/>
    <hyperlink ref="H15" r:id="rId10"/>
    <hyperlink ref="H9" r:id="rId11" display="rongaddy@cbvnol.com"/>
    <hyperlink ref="H87" r:id="rId12"/>
    <hyperlink ref="H19" r:id="rId13"/>
    <hyperlink ref="H145" r:id="rId14"/>
    <hyperlink ref="H245" r:id="rId15"/>
    <hyperlink ref="H53" r:id="rId16"/>
    <hyperlink ref="H111" r:id="rId17"/>
    <hyperlink ref="H176" r:id="rId18"/>
    <hyperlink ref="H66" r:id="rId19"/>
    <hyperlink ref="H179" r:id="rId20" display="www.wildscape.com"/>
    <hyperlink ref="H153" r:id="rId21"/>
    <hyperlink ref="H173" r:id="rId22"/>
    <hyperlink ref="H108" r:id="rId23"/>
    <hyperlink ref="H86" r:id="rId24"/>
    <hyperlink ref="H210" r:id="rId25"/>
    <hyperlink ref="H214" r:id="rId26" display="airving@bellsouth.net"/>
    <hyperlink ref="H45" r:id="rId27"/>
    <hyperlink ref="H33" r:id="rId28"/>
    <hyperlink ref="H67" r:id="rId29"/>
    <hyperlink ref="H104" r:id="rId30"/>
    <hyperlink ref="H132" r:id="rId31"/>
    <hyperlink ref="H193" r:id="rId32"/>
    <hyperlink ref="H205" r:id="rId33"/>
    <hyperlink ref="H162" r:id="rId34" display="fotshb@bellsouth.net "/>
    <hyperlink ref="H151" r:id="rId35"/>
    <hyperlink ref="H52" r:id="rId36"/>
    <hyperlink ref="H194" r:id="rId37" display="alex@abfish.org"/>
    <hyperlink ref="H78" r:id="rId38"/>
    <hyperlink ref="H39" r:id="rId39"/>
    <hyperlink ref="H5" r:id="rId40"/>
    <hyperlink ref="H137" r:id="rId41"/>
    <hyperlink ref="H203" r:id="rId42"/>
    <hyperlink ref="H225" r:id="rId43" display="cbrady@clementlawoffice.com"/>
    <hyperlink ref="H219" r:id="rId44"/>
    <hyperlink ref="H10" r:id="rId45" display="secfff@marvincash.me"/>
    <hyperlink ref="H21" r:id="rId46"/>
    <hyperlink ref="H14" r:id="rId47"/>
    <hyperlink ref="H80" r:id="rId48"/>
    <hyperlink ref="H79" r:id="rId49"/>
    <hyperlink ref="H141" r:id="rId50"/>
    <hyperlink ref="H236" r:id="rId51"/>
    <hyperlink ref="H47" r:id="rId52"/>
    <hyperlink ref="H81" r:id="rId53"/>
    <hyperlink ref="H110" r:id="rId54"/>
    <hyperlink ref="H46" r:id="rId55"/>
    <hyperlink ref="H24" r:id="rId56" display="isaacspaul@yahoo.com"/>
    <hyperlink ref="H20" r:id="rId57" display="rrr5@aol.com, "/>
    <hyperlink ref="H154" r:id="rId58"/>
    <hyperlink ref="H192" r:id="rId59" display="donyager@hotmail.com"/>
    <hyperlink ref="H96" r:id="rId60"/>
    <hyperlink ref="H252" r:id="rId61"/>
    <hyperlink ref="H23" r:id="rId62"/>
    <hyperlink ref="H218" r:id="rId63"/>
    <hyperlink ref="H84" r:id="rId64" display="isaacspaul@yahoo.com"/>
    <hyperlink ref="H28" r:id="rId65" display="gbarrington@bcbarchitects.com"/>
    <hyperlink ref="H155" r:id="rId66"/>
    <hyperlink ref="H61" r:id="rId67" display="cbracewell@wilkes.net"/>
    <hyperlink ref="H11" r:id="rId68"/>
    <hyperlink ref="H58" r:id="rId69"/>
    <hyperlink ref="H56" r:id="rId70"/>
    <hyperlink ref="H76" r:id="rId71"/>
    <hyperlink ref="H257" r:id="rId72"/>
    <hyperlink ref="H212" r:id="rId73"/>
    <hyperlink ref="H259" r:id="rId74"/>
    <hyperlink ref="H211" r:id="rId75"/>
    <hyperlink ref="H253" r:id="rId76"/>
    <hyperlink ref="H215" r:id="rId77"/>
    <hyperlink ref="H224" r:id="rId78"/>
    <hyperlink ref="H220" r:id="rId79"/>
    <hyperlink ref="H223" r:id="rId80"/>
    <hyperlink ref="H230" r:id="rId81"/>
    <hyperlink ref="H233" r:id="rId82"/>
    <hyperlink ref="H238" r:id="rId83"/>
    <hyperlink ref="H239" r:id="rId84"/>
    <hyperlink ref="H244" r:id="rId85"/>
    <hyperlink ref="H243" r:id="rId86"/>
    <hyperlink ref="H240" r:id="rId87"/>
    <hyperlink ref="H261" r:id="rId88" display="http://www.littleriveroutfitters.com/"/>
    <hyperlink ref="H262" r:id="rId89"/>
    <hyperlink ref="H263" r:id="rId90"/>
    <hyperlink ref="H209" r:id="rId91"/>
    <hyperlink ref="H260" r:id="rId92"/>
    <hyperlink ref="H31" r:id="rId93"/>
    <hyperlink ref="H29" r:id="rId94"/>
    <hyperlink ref="H126" r:id="rId95" display="bilkayhart@charter.net"/>
    <hyperlink ref="H128" r:id="rId96"/>
    <hyperlink ref="H25" r:id="rId97" display="cvemery@aol.com"/>
    <hyperlink ref="H129" r:id="rId98" display="airving@bellsouth.net"/>
    <hyperlink ref="H36" r:id="rId99" display="7bigfish@bellsouth.net"/>
    <hyperlink ref="H148" r:id="rId100"/>
    <hyperlink ref="H63" r:id="rId101"/>
    <hyperlink ref="H169" r:id="rId102"/>
    <hyperlink ref="H122" r:id="rId103"/>
    <hyperlink ref="H175" r:id="rId104" display="martaefan3@verizon.net"/>
    <hyperlink ref="H174" r:id="rId105" display="birdharl@nc-cherokee.com"/>
    <hyperlink ref="H43" r:id="rId106" display="tgorrell@gmail.com"/>
    <hyperlink ref="H359" r:id="rId107"/>
    <hyperlink ref="H118" r:id="rId108"/>
    <hyperlink ref="H165" r:id="rId109"/>
    <hyperlink ref="H48" r:id="rId110" display="graham.simmerman@deq.virginia.gov"/>
    <hyperlink ref="H94" r:id="rId111" display="chamber@greatsmokies.com"/>
    <hyperlink ref="H306" r:id="rId112" display="walker28713@gmail.com"/>
    <hyperlink ref="H309" r:id="rId113" display="squeaksmith@earthlink.net"/>
    <hyperlink ref="H276" r:id="rId114" display="dareinhardt@gmail.com"/>
    <hyperlink ref="H97" r:id="rId115" display="uppercreekangler@gmail.com"/>
    <hyperlink ref="H234" r:id="rId116" display="www.jessebrownoutdoors.com"/>
    <hyperlink ref="H62" r:id="rId117"/>
    <hyperlink ref="H68" r:id="rId118"/>
    <hyperlink ref="H95" r:id="rId119"/>
    <hyperlink ref="H183" r:id="rId120" display="wanda.taylor@windstream.net"/>
    <hyperlink ref="H42" r:id="rId121"/>
    <hyperlink ref="H333" r:id="rId122"/>
    <hyperlink ref="H85" r:id="rId123"/>
    <hyperlink ref="H319" r:id="rId124"/>
    <hyperlink ref="H88" r:id="rId125"/>
    <hyperlink ref="H113" r:id="rId126"/>
    <hyperlink ref="H302" r:id="rId127"/>
    <hyperlink ref="H71" r:id="rId128" display="donyager@hotmail.com"/>
    <hyperlink ref="H82" r:id="rId129"/>
    <hyperlink ref="H100" r:id="rId130" display="buzzbryson@pgnmail.com"/>
    <hyperlink ref="H124" r:id="rId131"/>
    <hyperlink ref="H332" r:id="rId132"/>
    <hyperlink ref="H275" r:id="rId133"/>
    <hyperlink ref="H315" r:id="rId134"/>
    <hyperlink ref="H326" r:id="rId135"/>
    <hyperlink ref="H273" r:id="rId136"/>
    <hyperlink ref="H303" r:id="rId137"/>
    <hyperlink ref="H301" r:id="rId138"/>
    <hyperlink ref="H288" r:id="rId139"/>
    <hyperlink ref="H308" r:id="rId140"/>
    <hyperlink ref="H325" r:id="rId141"/>
    <hyperlink ref="H358" r:id="rId142"/>
    <hyperlink ref="H357" r:id="rId143"/>
    <hyperlink ref="H321" r:id="rId144"/>
    <hyperlink ref="H320" r:id="rId145"/>
    <hyperlink ref="H296" r:id="rId146"/>
    <hyperlink ref="H310" r:id="rId147"/>
    <hyperlink ref="H336" r:id="rId148"/>
    <hyperlink ref="H134" r:id="rId149"/>
    <hyperlink ref="H281" r:id="rId150"/>
    <hyperlink ref="H327" r:id="rId151"/>
    <hyperlink ref="H334" r:id="rId152"/>
    <hyperlink ref="H338" r:id="rId153"/>
    <hyperlink ref="H172" r:id="rId154"/>
    <hyperlink ref="H337" r:id="rId155"/>
    <hyperlink ref="H318" r:id="rId156"/>
    <hyperlink ref="H335" r:id="rId157"/>
    <hyperlink ref="H311" r:id="rId158"/>
    <hyperlink ref="H312" r:id="rId159"/>
    <hyperlink ref="H356" r:id="rId160"/>
    <hyperlink ref="H330" r:id="rId161"/>
    <hyperlink ref="H280" r:id="rId162"/>
    <hyperlink ref="H322" r:id="rId163"/>
    <hyperlink ref="H355" r:id="rId164"/>
    <hyperlink ref="H324" r:id="rId165"/>
    <hyperlink ref="H300" r:id="rId166"/>
    <hyperlink ref="H284" r:id="rId167"/>
    <hyperlink ref="H292" r:id="rId168"/>
    <hyperlink ref="H35" r:id="rId169"/>
    <hyperlink ref="H90" r:id="rId170"/>
    <hyperlink ref="H347" r:id="rId171"/>
    <hyperlink ref="H348" r:id="rId172"/>
    <hyperlink ref="H354" r:id="rId173"/>
    <hyperlink ref="H349" r:id="rId174"/>
    <hyperlink ref="H353" r:id="rId175"/>
    <hyperlink ref="H352" r:id="rId176"/>
    <hyperlink ref="H351" r:id="rId177"/>
    <hyperlink ref="H350" r:id="rId178"/>
    <hyperlink ref="H293" r:id="rId179"/>
    <hyperlink ref="H282" r:id="rId180"/>
    <hyperlink ref="H167" r:id="rId181"/>
    <hyperlink ref="H313" r:id="rId182"/>
    <hyperlink ref="H287" r:id="rId183"/>
    <hyperlink ref="H274" r:id="rId184"/>
    <hyperlink ref="H291" r:id="rId185"/>
    <hyperlink ref="H316" r:id="rId186"/>
    <hyperlink ref="H329" r:id="rId187"/>
    <hyperlink ref="H272" r:id="rId188"/>
    <hyperlink ref="H305" r:id="rId189"/>
    <hyperlink ref="H346" r:id="rId190"/>
    <hyperlink ref="H304" r:id="rId191"/>
    <hyperlink ref="H298" r:id="rId192"/>
    <hyperlink ref="H339" r:id="rId193"/>
    <hyperlink ref="H127" r:id="rId194"/>
    <hyperlink ref="H314" r:id="rId195"/>
    <hyperlink ref="H340" r:id="rId196"/>
    <hyperlink ref="H341" r:id="rId197"/>
    <hyperlink ref="H342" r:id="rId198"/>
    <hyperlink ref="H343" r:id="rId199"/>
    <hyperlink ref="H290" r:id="rId200"/>
    <hyperlink ref="H307" r:id="rId201"/>
    <hyperlink ref="H345" r:id="rId202"/>
    <hyperlink ref="H344" r:id="rId203"/>
    <hyperlink ref="H49" r:id="rId204"/>
    <hyperlink ref="H41" r:id="rId205"/>
    <hyperlink ref="H147" r:id="rId206"/>
    <hyperlink ref="H101" r:id="rId207"/>
    <hyperlink ref="H135" r:id="rId208"/>
    <hyperlink ref="H130" r:id="rId209"/>
    <hyperlink ref="H83" r:id="rId210"/>
    <hyperlink ref="H106" r:id="rId211"/>
    <hyperlink ref="H99" r:id="rId212"/>
    <hyperlink ref="H140" r:id="rId213"/>
    <hyperlink ref="H143" r:id="rId214"/>
    <hyperlink ref="H109" r:id="rId215"/>
    <hyperlink ref="H37" r:id="rId216" display="josh@joshneelands.com"/>
    <hyperlink ref="H120" r:id="rId217"/>
    <hyperlink ref="H121" r:id="rId218"/>
    <hyperlink ref="H163" r:id="rId219" display="rhollidaycpa@gmail.com"/>
    <hyperlink ref="H160" r:id="rId220" display="dhaynes8320@gmail.com"/>
    <hyperlink ref="H299" r:id="rId221" display="mailto:morganlyle@gmail.com"/>
    <hyperlink ref="H146" r:id="rId222"/>
    <hyperlink ref="H116" r:id="rId223"/>
    <hyperlink ref="H50" r:id="rId224"/>
    <hyperlink ref="H157" r:id="rId225"/>
    <hyperlink ref="H297" r:id="rId226"/>
    <hyperlink ref="H171" r:id="rId227"/>
    <hyperlink ref="H40" r:id="rId228"/>
    <hyperlink ref="H187" r:id="rId229"/>
    <hyperlink ref="H246" r:id="rId230"/>
    <hyperlink ref="H221" r:id="rId231"/>
    <hyperlink ref="H69" r:id="rId232"/>
    <hyperlink ref="H158" r:id="rId233"/>
    <hyperlink ref="H323" r:id="rId234"/>
    <hyperlink ref="H283" r:id="rId235"/>
    <hyperlink ref="H286" r:id="rId236"/>
  </hyperlinks>
  <pageMargins left="0.25" right="0.25" top="0.75" bottom="0.75" header="0.3" footer="0.3"/>
  <pageSetup scale="41" fitToHeight="0" orientation="portrait" r:id="rId237"/>
  <drawing r:id="rId23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2"/>
  <sheetViews>
    <sheetView zoomScale="75" zoomScaleNormal="75" workbookViewId="0">
      <selection activeCell="A32" sqref="A32:B32"/>
    </sheetView>
  </sheetViews>
  <sheetFormatPr defaultRowHeight="12.75"/>
  <cols>
    <col min="1" max="1" width="32.42578125" style="3" customWidth="1"/>
    <col min="2" max="2" width="43.7109375" style="3" customWidth="1"/>
    <col min="3" max="3" width="25.28515625" style="3" customWidth="1"/>
    <col min="4" max="4" width="21.85546875" style="3" customWidth="1"/>
    <col min="5" max="5" width="38.7109375" style="3" customWidth="1"/>
    <col min="6" max="7" width="13.28515625" style="3" customWidth="1"/>
    <col min="8" max="8" width="27" style="3" customWidth="1"/>
    <col min="9" max="9" width="14" style="3" customWidth="1"/>
    <col min="10" max="10" width="6.85546875" style="3" customWidth="1"/>
    <col min="11" max="11" width="12.5703125" style="22" customWidth="1"/>
    <col min="12" max="16384" width="9.140625" style="3"/>
  </cols>
  <sheetData>
    <row r="1" spans="1:11" s="2" customFormat="1">
      <c r="A1" s="2" t="s">
        <v>495</v>
      </c>
      <c r="K1" s="19" t="s">
        <v>12</v>
      </c>
    </row>
    <row r="2" spans="1:11">
      <c r="A2" s="6"/>
      <c r="B2" s="6"/>
    </row>
    <row r="3" spans="1:11" s="2" customFormat="1">
      <c r="A3" s="19" t="s">
        <v>496</v>
      </c>
      <c r="B3" s="19" t="s">
        <v>127</v>
      </c>
      <c r="C3" s="11" t="s">
        <v>5</v>
      </c>
      <c r="D3" s="11" t="s">
        <v>4</v>
      </c>
      <c r="E3" s="11" t="s">
        <v>0</v>
      </c>
      <c r="F3" s="11" t="s">
        <v>1</v>
      </c>
      <c r="G3" s="11" t="s">
        <v>3</v>
      </c>
      <c r="H3" s="11" t="s">
        <v>2</v>
      </c>
      <c r="I3" s="11" t="s">
        <v>8</v>
      </c>
      <c r="J3" s="11" t="s">
        <v>6</v>
      </c>
      <c r="K3" s="23" t="s">
        <v>7</v>
      </c>
    </row>
    <row r="4" spans="1:11" s="2" customFormat="1">
      <c r="A4" s="19"/>
      <c r="B4" s="19"/>
      <c r="C4" s="11"/>
      <c r="K4" s="23"/>
    </row>
    <row r="5" spans="1:11" s="2" customFormat="1">
      <c r="A5" s="19" t="s">
        <v>498</v>
      </c>
      <c r="B5" s="19"/>
      <c r="C5" s="11"/>
      <c r="K5" s="23"/>
    </row>
    <row r="6" spans="1:11">
      <c r="A6" s="22" t="s">
        <v>504</v>
      </c>
      <c r="B6" s="22" t="s">
        <v>506</v>
      </c>
      <c r="C6" s="4" t="s">
        <v>203</v>
      </c>
      <c r="D6" s="4" t="s">
        <v>202</v>
      </c>
      <c r="E6" s="4"/>
      <c r="F6" s="4" t="s">
        <v>443</v>
      </c>
      <c r="G6" s="4"/>
      <c r="H6" s="4"/>
      <c r="I6" s="4" t="s">
        <v>245</v>
      </c>
      <c r="J6" s="4" t="s">
        <v>106</v>
      </c>
      <c r="K6" s="26"/>
    </row>
    <row r="7" spans="1:11">
      <c r="A7" s="22"/>
      <c r="B7" s="22"/>
      <c r="C7" s="4" t="s">
        <v>641</v>
      </c>
      <c r="D7" s="4" t="s">
        <v>204</v>
      </c>
      <c r="E7" s="80" t="s">
        <v>642</v>
      </c>
      <c r="F7" s="4" t="s">
        <v>643</v>
      </c>
      <c r="G7" s="4"/>
      <c r="H7" s="4"/>
      <c r="I7" s="4"/>
      <c r="J7" s="4" t="s">
        <v>106</v>
      </c>
      <c r="K7" s="26"/>
    </row>
    <row r="8" spans="1:11">
      <c r="A8" s="22"/>
      <c r="B8" s="22"/>
      <c r="C8" s="4"/>
      <c r="D8" s="8" t="s">
        <v>617</v>
      </c>
      <c r="E8" s="8" t="s">
        <v>623</v>
      </c>
      <c r="F8" s="8"/>
      <c r="G8" s="8"/>
      <c r="H8" s="8"/>
      <c r="I8" s="8" t="s">
        <v>313</v>
      </c>
      <c r="J8" s="8" t="s">
        <v>236</v>
      </c>
      <c r="K8" s="26"/>
    </row>
    <row r="9" spans="1:11">
      <c r="A9" s="22"/>
      <c r="B9" s="22"/>
      <c r="C9" s="4"/>
      <c r="D9" s="8"/>
      <c r="E9" s="8"/>
      <c r="F9" s="8"/>
      <c r="G9" s="8"/>
      <c r="H9" s="8"/>
      <c r="I9" s="8"/>
      <c r="J9" s="8"/>
      <c r="K9" s="26"/>
    </row>
    <row r="10" spans="1:11">
      <c r="A10" s="22" t="s">
        <v>503</v>
      </c>
      <c r="B10" s="22" t="s">
        <v>506</v>
      </c>
      <c r="C10" s="4"/>
      <c r="D10" s="4" t="s">
        <v>507</v>
      </c>
      <c r="E10" s="4"/>
      <c r="F10" s="4"/>
      <c r="G10" s="4"/>
      <c r="H10" s="4"/>
      <c r="I10" s="4" t="s">
        <v>277</v>
      </c>
      <c r="J10" s="4" t="s">
        <v>106</v>
      </c>
      <c r="K10" s="26"/>
    </row>
    <row r="11" spans="1:11">
      <c r="A11" s="22"/>
      <c r="B11" s="22"/>
      <c r="C11" s="4"/>
      <c r="D11" s="4" t="s">
        <v>205</v>
      </c>
      <c r="E11" s="4"/>
      <c r="F11" s="4"/>
      <c r="G11" s="4"/>
      <c r="H11" s="4"/>
      <c r="I11" s="4" t="s">
        <v>237</v>
      </c>
      <c r="J11" s="4" t="s">
        <v>106</v>
      </c>
      <c r="K11" s="26"/>
    </row>
    <row r="12" spans="1:11">
      <c r="A12" s="22"/>
      <c r="B12" s="22"/>
      <c r="C12" s="4"/>
      <c r="D12" s="4" t="s">
        <v>508</v>
      </c>
      <c r="E12" s="4"/>
      <c r="F12" s="4"/>
      <c r="G12" s="4"/>
      <c r="H12" s="4"/>
      <c r="I12" s="4" t="s">
        <v>237</v>
      </c>
      <c r="J12" s="4" t="s">
        <v>106</v>
      </c>
      <c r="K12" s="26"/>
    </row>
    <row r="13" spans="1:11">
      <c r="A13" s="22"/>
      <c r="B13" s="22"/>
      <c r="C13" s="4" t="s">
        <v>640</v>
      </c>
      <c r="D13" s="4" t="s">
        <v>616</v>
      </c>
      <c r="E13" s="18" t="s">
        <v>620</v>
      </c>
      <c r="J13" s="3" t="s">
        <v>299</v>
      </c>
      <c r="K13" s="26"/>
    </row>
    <row r="14" spans="1:11">
      <c r="A14" s="22"/>
      <c r="B14" s="22"/>
      <c r="C14" s="4"/>
      <c r="K14" s="26"/>
    </row>
    <row r="15" spans="1:11">
      <c r="A15" s="22"/>
      <c r="B15" s="22"/>
      <c r="C15" s="4"/>
      <c r="D15" s="4"/>
      <c r="E15" s="4"/>
      <c r="F15" s="4"/>
      <c r="G15" s="4"/>
      <c r="H15" s="4"/>
      <c r="I15" s="4"/>
      <c r="J15" s="4"/>
      <c r="K15" s="26"/>
    </row>
    <row r="16" spans="1:11">
      <c r="A16" s="22" t="s">
        <v>505</v>
      </c>
      <c r="B16" s="22" t="s">
        <v>506</v>
      </c>
      <c r="C16" s="4"/>
      <c r="D16" s="4" t="s">
        <v>206</v>
      </c>
      <c r="E16" s="4"/>
      <c r="F16" s="4" t="s">
        <v>442</v>
      </c>
      <c r="G16" s="4"/>
      <c r="H16" s="4"/>
      <c r="I16" s="4"/>
      <c r="J16" s="4"/>
      <c r="K16" s="26"/>
    </row>
    <row r="17" spans="1:13">
      <c r="A17" s="22"/>
      <c r="B17" s="22"/>
      <c r="C17" s="4"/>
      <c r="D17" s="4" t="s">
        <v>439</v>
      </c>
      <c r="E17" s="4"/>
      <c r="F17" s="4"/>
      <c r="G17" s="4"/>
      <c r="H17" s="4"/>
      <c r="I17" s="4"/>
      <c r="J17" s="4"/>
      <c r="K17" s="26"/>
    </row>
    <row r="18" spans="1:13">
      <c r="A18" s="22"/>
      <c r="B18" s="22"/>
      <c r="C18" s="4"/>
      <c r="D18" s="4"/>
      <c r="E18" s="4"/>
      <c r="F18" s="4"/>
      <c r="G18" s="4"/>
      <c r="H18" s="4"/>
      <c r="I18" s="4"/>
      <c r="J18" s="4"/>
      <c r="K18" s="26"/>
    </row>
    <row r="19" spans="1:13">
      <c r="A19" s="33" t="s">
        <v>510</v>
      </c>
      <c r="B19" s="22" t="s">
        <v>509</v>
      </c>
      <c r="C19" s="4"/>
      <c r="D19" s="4" t="s">
        <v>97</v>
      </c>
      <c r="E19" s="4"/>
      <c r="F19" s="4" t="s">
        <v>441</v>
      </c>
      <c r="G19" s="4"/>
      <c r="H19" s="4"/>
      <c r="I19" s="4" t="s">
        <v>237</v>
      </c>
      <c r="J19" s="4" t="s">
        <v>106</v>
      </c>
      <c r="K19" s="26"/>
      <c r="L19" s="72"/>
      <c r="M19" s="3" t="s">
        <v>1521</v>
      </c>
    </row>
    <row r="20" spans="1:13">
      <c r="A20" s="22"/>
      <c r="B20" s="22"/>
      <c r="C20" s="4"/>
      <c r="D20" s="4" t="s">
        <v>478</v>
      </c>
      <c r="E20" s="18" t="s">
        <v>784</v>
      </c>
      <c r="F20" s="4" t="s">
        <v>479</v>
      </c>
      <c r="G20" s="4" t="s">
        <v>480</v>
      </c>
      <c r="H20" s="4"/>
      <c r="I20" s="4" t="s">
        <v>278</v>
      </c>
      <c r="J20" s="4" t="s">
        <v>106</v>
      </c>
      <c r="K20" s="26">
        <v>28645</v>
      </c>
      <c r="L20" s="72"/>
      <c r="M20" s="3" t="s">
        <v>1521</v>
      </c>
    </row>
    <row r="21" spans="1:13">
      <c r="A21" s="22"/>
      <c r="B21" s="22"/>
      <c r="C21" s="4"/>
      <c r="D21" s="4" t="s">
        <v>1519</v>
      </c>
      <c r="E21" s="4"/>
      <c r="F21" s="4" t="s">
        <v>1520</v>
      </c>
      <c r="G21" s="4"/>
      <c r="H21" s="4"/>
      <c r="I21" s="4"/>
      <c r="J21" s="4"/>
      <c r="K21" s="26"/>
      <c r="L21" s="72"/>
      <c r="M21" s="3" t="s">
        <v>1521</v>
      </c>
    </row>
    <row r="22" spans="1:13">
      <c r="A22" s="22"/>
      <c r="B22" s="22"/>
      <c r="C22" s="4"/>
      <c r="D22" s="4" t="s">
        <v>440</v>
      </c>
      <c r="E22" s="4"/>
      <c r="F22" s="4" t="s">
        <v>213</v>
      </c>
      <c r="G22" s="4"/>
      <c r="H22" s="4"/>
      <c r="I22" s="4" t="s">
        <v>158</v>
      </c>
      <c r="J22" s="4" t="s">
        <v>106</v>
      </c>
      <c r="K22" s="26"/>
      <c r="L22" s="72"/>
    </row>
    <row r="23" spans="1:13">
      <c r="A23" s="22"/>
      <c r="B23" s="22"/>
      <c r="C23" s="4"/>
      <c r="E23" s="4"/>
      <c r="F23" s="4"/>
      <c r="G23" s="4"/>
      <c r="H23" s="4"/>
      <c r="I23" s="4"/>
      <c r="J23" s="4"/>
      <c r="K23" s="26"/>
      <c r="L23" s="72"/>
      <c r="M23" s="3" t="s">
        <v>1521</v>
      </c>
    </row>
    <row r="24" spans="1:13">
      <c r="A24" s="22"/>
      <c r="B24" s="22"/>
      <c r="C24" s="4"/>
      <c r="D24" s="4" t="s">
        <v>207</v>
      </c>
      <c r="E24" s="4"/>
      <c r="F24" s="4"/>
      <c r="G24" s="4"/>
      <c r="H24" s="4"/>
      <c r="I24" s="4"/>
      <c r="J24" s="4"/>
      <c r="K24" s="26"/>
      <c r="L24" s="72"/>
      <c r="M24" s="3" t="s">
        <v>1521</v>
      </c>
    </row>
    <row r="25" spans="1:13">
      <c r="A25" s="22"/>
      <c r="B25" s="22"/>
      <c r="C25" s="4"/>
      <c r="D25" s="4" t="s">
        <v>208</v>
      </c>
      <c r="H25" s="4"/>
      <c r="I25" s="4"/>
      <c r="J25" s="4"/>
      <c r="K25" s="26"/>
      <c r="L25" s="72"/>
      <c r="M25" s="3" t="s">
        <v>1521</v>
      </c>
    </row>
    <row r="26" spans="1:13">
      <c r="A26" s="22"/>
      <c r="B26" s="22"/>
      <c r="C26" s="4" t="s">
        <v>451</v>
      </c>
      <c r="D26" s="4" t="s">
        <v>452</v>
      </c>
      <c r="E26" s="4"/>
      <c r="F26" s="4" t="s">
        <v>453</v>
      </c>
      <c r="G26" s="4" t="s">
        <v>454</v>
      </c>
      <c r="H26" s="4" t="s">
        <v>455</v>
      </c>
      <c r="I26" s="4" t="s">
        <v>456</v>
      </c>
      <c r="J26" s="4" t="s">
        <v>106</v>
      </c>
      <c r="K26" s="26">
        <v>28731</v>
      </c>
      <c r="L26" s="72"/>
      <c r="M26" s="3" t="s">
        <v>1521</v>
      </c>
    </row>
    <row r="27" spans="1:13">
      <c r="A27" s="22"/>
      <c r="B27" s="22"/>
      <c r="C27" s="4"/>
      <c r="D27" s="4"/>
      <c r="E27" s="4"/>
      <c r="F27" s="4"/>
      <c r="G27" s="4"/>
      <c r="H27" s="4"/>
      <c r="I27" s="4"/>
      <c r="J27" s="4"/>
      <c r="K27" s="26"/>
      <c r="L27" s="72"/>
    </row>
    <row r="28" spans="1:13">
      <c r="A28" s="33" t="s">
        <v>450</v>
      </c>
      <c r="B28" s="22" t="s">
        <v>518</v>
      </c>
      <c r="C28" s="4"/>
      <c r="D28" s="4" t="s">
        <v>209</v>
      </c>
      <c r="E28" s="80" t="s">
        <v>444</v>
      </c>
      <c r="G28" s="4" t="s">
        <v>445</v>
      </c>
      <c r="H28" s="4" t="s">
        <v>446</v>
      </c>
      <c r="I28" s="4" t="s">
        <v>447</v>
      </c>
      <c r="J28" s="4" t="s">
        <v>276</v>
      </c>
      <c r="K28" s="26">
        <v>30525</v>
      </c>
    </row>
    <row r="29" spans="1:13">
      <c r="A29" s="33"/>
      <c r="B29" s="22"/>
      <c r="C29" s="4"/>
      <c r="D29" s="4"/>
      <c r="E29" s="80"/>
      <c r="G29" s="4"/>
      <c r="H29" s="4"/>
      <c r="I29" s="4"/>
      <c r="J29" s="4"/>
      <c r="K29" s="26"/>
    </row>
    <row r="30" spans="1:13">
      <c r="A30" s="33" t="s">
        <v>450</v>
      </c>
      <c r="B30" s="22" t="s">
        <v>518</v>
      </c>
      <c r="C30" s="4"/>
      <c r="D30" s="4" t="s">
        <v>1740</v>
      </c>
      <c r="E30" s="4"/>
      <c r="F30" s="4" t="s">
        <v>1741</v>
      </c>
      <c r="G30" s="4"/>
      <c r="H30" s="4"/>
      <c r="I30" s="4"/>
      <c r="J30" s="4"/>
      <c r="K30" s="26"/>
    </row>
    <row r="31" spans="1:13">
      <c r="A31" s="22"/>
      <c r="B31" s="22"/>
      <c r="C31" s="4"/>
      <c r="D31" s="4"/>
      <c r="E31" s="4"/>
      <c r="F31" s="4"/>
      <c r="G31" s="4"/>
      <c r="H31" s="4"/>
      <c r="I31" s="4"/>
      <c r="J31" s="4"/>
      <c r="K31" s="26"/>
    </row>
    <row r="32" spans="1:13">
      <c r="A32" s="33" t="s">
        <v>450</v>
      </c>
      <c r="B32" s="22" t="s">
        <v>518</v>
      </c>
      <c r="C32" s="4"/>
      <c r="D32" s="4" t="s">
        <v>2409</v>
      </c>
      <c r="E32" s="4"/>
      <c r="F32" s="4"/>
      <c r="G32" s="4"/>
      <c r="H32" s="4"/>
      <c r="I32" s="4"/>
      <c r="J32" s="4"/>
      <c r="K32" s="26"/>
    </row>
    <row r="33" spans="1:11">
      <c r="A33" s="22"/>
      <c r="B33" s="22"/>
      <c r="C33" s="4"/>
      <c r="D33" s="4"/>
      <c r="E33" s="4"/>
      <c r="F33" s="4"/>
      <c r="G33" s="4"/>
      <c r="H33" s="4"/>
      <c r="I33" s="4"/>
      <c r="J33" s="4"/>
      <c r="K33" s="26"/>
    </row>
    <row r="34" spans="1:11">
      <c r="A34" s="22" t="s">
        <v>211</v>
      </c>
      <c r="B34" s="22" t="s">
        <v>518</v>
      </c>
      <c r="C34" s="4"/>
      <c r="D34" s="4" t="s">
        <v>212</v>
      </c>
      <c r="E34" s="4"/>
      <c r="F34" s="4"/>
      <c r="G34" s="4"/>
      <c r="H34" s="4"/>
      <c r="I34" s="4"/>
      <c r="J34" s="4"/>
      <c r="K34" s="26"/>
    </row>
    <row r="35" spans="1:11">
      <c r="A35" s="22"/>
      <c r="B35" s="22"/>
      <c r="C35" s="4"/>
      <c r="D35" s="4" t="s">
        <v>512</v>
      </c>
      <c r="E35" s="4"/>
      <c r="F35" s="4"/>
      <c r="G35" s="4"/>
      <c r="H35" s="4"/>
      <c r="I35" s="4"/>
      <c r="J35" s="4"/>
      <c r="K35" s="26"/>
    </row>
    <row r="36" spans="1:11">
      <c r="A36" s="22" t="s">
        <v>1742</v>
      </c>
      <c r="B36" s="22"/>
      <c r="C36" s="4"/>
      <c r="D36" s="4"/>
      <c r="E36" s="4"/>
      <c r="F36" s="4"/>
      <c r="G36" s="4"/>
      <c r="H36" s="4"/>
      <c r="I36" s="4"/>
      <c r="J36" s="4"/>
      <c r="K36" s="26"/>
    </row>
    <row r="37" spans="1:11">
      <c r="A37" s="22"/>
      <c r="B37" s="22"/>
      <c r="C37" s="4"/>
      <c r="D37" s="4"/>
      <c r="E37" s="4"/>
      <c r="F37" s="4"/>
      <c r="G37" s="4"/>
      <c r="H37" s="4"/>
      <c r="I37" s="4"/>
      <c r="J37" s="4"/>
      <c r="K37" s="26"/>
    </row>
    <row r="38" spans="1:11">
      <c r="A38" s="22" t="s">
        <v>1742</v>
      </c>
      <c r="B38" s="22"/>
      <c r="C38" s="4"/>
      <c r="D38" s="4"/>
      <c r="E38" s="4"/>
      <c r="F38" s="4"/>
      <c r="G38" s="4"/>
      <c r="H38" s="4"/>
      <c r="I38" s="4"/>
      <c r="J38" s="4"/>
      <c r="K38" s="26"/>
    </row>
    <row r="39" spans="1:11">
      <c r="A39" s="22"/>
      <c r="B39" s="22"/>
      <c r="C39" s="4"/>
      <c r="D39" s="4"/>
      <c r="E39" s="4"/>
      <c r="F39" s="4"/>
      <c r="G39" s="4"/>
      <c r="H39" s="4"/>
      <c r="I39" s="4"/>
      <c r="J39" s="4"/>
      <c r="K39" s="26"/>
    </row>
    <row r="40" spans="1:11">
      <c r="A40" s="3" t="s">
        <v>751</v>
      </c>
      <c r="B40" s="22"/>
      <c r="C40" s="4"/>
      <c r="D40" s="4"/>
      <c r="E40" s="4"/>
      <c r="F40" s="4"/>
      <c r="G40" s="4"/>
      <c r="H40" s="4"/>
      <c r="I40" s="4"/>
      <c r="J40" s="4"/>
      <c r="K40" s="26"/>
    </row>
    <row r="41" spans="1:11">
      <c r="B41" s="22"/>
      <c r="C41" s="4"/>
      <c r="D41" s="4"/>
      <c r="E41" s="4"/>
      <c r="F41" s="4"/>
      <c r="G41" s="4"/>
      <c r="H41" s="4"/>
      <c r="I41" s="4"/>
      <c r="J41" s="4"/>
      <c r="K41" s="26"/>
    </row>
    <row r="42" spans="1:11">
      <c r="A42" s="22" t="s">
        <v>500</v>
      </c>
      <c r="B42" s="22" t="s">
        <v>518</v>
      </c>
      <c r="C42" s="4" t="s">
        <v>513</v>
      </c>
      <c r="D42" s="4" t="s">
        <v>501</v>
      </c>
      <c r="E42" s="4"/>
      <c r="F42" s="4"/>
      <c r="G42" s="4"/>
      <c r="H42" s="4"/>
      <c r="I42" s="4"/>
      <c r="J42" s="4"/>
      <c r="K42" s="26"/>
    </row>
    <row r="43" spans="1:11">
      <c r="A43" s="22"/>
      <c r="B43" s="22"/>
      <c r="C43" s="4"/>
      <c r="D43" s="4"/>
      <c r="E43" s="4"/>
      <c r="F43" s="4"/>
      <c r="G43" s="4"/>
      <c r="H43" s="4"/>
      <c r="I43" s="4"/>
      <c r="J43" s="4"/>
      <c r="K43" s="26"/>
    </row>
    <row r="44" spans="1:11">
      <c r="A44" s="22" t="s">
        <v>499</v>
      </c>
      <c r="B44" s="3" t="s">
        <v>518</v>
      </c>
      <c r="C44" s="14" t="s">
        <v>228</v>
      </c>
      <c r="D44" s="3" t="s">
        <v>529</v>
      </c>
      <c r="E44" s="18" t="s">
        <v>229</v>
      </c>
      <c r="F44" s="3" t="s">
        <v>230</v>
      </c>
      <c r="J44" s="22"/>
      <c r="K44" s="3"/>
    </row>
    <row r="45" spans="1:11">
      <c r="A45" s="22"/>
      <c r="B45" s="22"/>
      <c r="C45" s="4"/>
      <c r="D45" s="4"/>
      <c r="E45" s="4"/>
      <c r="F45" s="4"/>
      <c r="G45" s="4"/>
      <c r="H45" s="4"/>
      <c r="I45" s="4"/>
      <c r="J45" s="4"/>
      <c r="K45" s="26"/>
    </row>
    <row r="46" spans="1:11">
      <c r="A46" s="22" t="s">
        <v>520</v>
      </c>
      <c r="B46" s="22" t="s">
        <v>517</v>
      </c>
      <c r="C46" s="4"/>
      <c r="D46" s="4" t="s">
        <v>206</v>
      </c>
      <c r="E46" s="4"/>
      <c r="F46" s="4"/>
      <c r="G46" s="4"/>
      <c r="H46" s="4"/>
      <c r="I46" s="4"/>
      <c r="J46" s="4"/>
      <c r="K46" s="26"/>
    </row>
    <row r="47" spans="1:11">
      <c r="A47" s="22" t="s">
        <v>519</v>
      </c>
      <c r="B47" s="22" t="s">
        <v>517</v>
      </c>
      <c r="C47" s="4"/>
      <c r="D47" s="4" t="s">
        <v>51</v>
      </c>
      <c r="E47" s="4"/>
      <c r="F47" s="4"/>
      <c r="G47" s="4"/>
      <c r="H47" s="4"/>
      <c r="I47" s="4"/>
      <c r="J47" s="4"/>
      <c r="K47" s="26"/>
    </row>
    <row r="48" spans="1:11">
      <c r="A48" s="33" t="s">
        <v>516</v>
      </c>
      <c r="B48" s="22" t="s">
        <v>517</v>
      </c>
      <c r="C48" s="4"/>
      <c r="D48" s="4" t="s">
        <v>502</v>
      </c>
      <c r="E48" s="4"/>
      <c r="F48" s="4"/>
      <c r="G48" s="4"/>
      <c r="H48" s="4"/>
      <c r="I48" s="4"/>
      <c r="J48" s="4"/>
      <c r="K48" s="26"/>
    </row>
    <row r="49" spans="1:11">
      <c r="A49" s="22" t="s">
        <v>511</v>
      </c>
      <c r="B49" s="22" t="s">
        <v>517</v>
      </c>
      <c r="C49" s="4"/>
      <c r="D49" s="4" t="s">
        <v>21</v>
      </c>
      <c r="E49" s="4"/>
      <c r="F49" s="4"/>
      <c r="G49" s="4"/>
      <c r="H49" s="4"/>
      <c r="I49" s="4"/>
      <c r="J49" s="4"/>
      <c r="K49" s="26"/>
    </row>
    <row r="50" spans="1:11">
      <c r="A50" s="22" t="s">
        <v>515</v>
      </c>
      <c r="B50" s="22" t="s">
        <v>517</v>
      </c>
      <c r="C50" s="4"/>
      <c r="D50" s="4" t="s">
        <v>514</v>
      </c>
      <c r="E50" s="4"/>
      <c r="F50" s="4"/>
      <c r="G50" s="4"/>
      <c r="H50" s="4"/>
      <c r="I50" s="4"/>
      <c r="J50" s="4"/>
      <c r="K50" s="26"/>
    </row>
    <row r="51" spans="1:11">
      <c r="A51" s="28" t="s">
        <v>765</v>
      </c>
      <c r="B51" s="22" t="s">
        <v>764</v>
      </c>
      <c r="C51" s="4"/>
      <c r="D51" s="4"/>
      <c r="E51" s="4"/>
      <c r="F51" s="4"/>
      <c r="G51" s="4"/>
      <c r="H51" s="4"/>
      <c r="I51" s="4"/>
      <c r="J51" s="4"/>
      <c r="K51" s="26"/>
    </row>
    <row r="52" spans="1:11">
      <c r="A52" s="22" t="s">
        <v>760</v>
      </c>
      <c r="B52" s="22" t="s">
        <v>759</v>
      </c>
      <c r="C52" s="4"/>
      <c r="D52" s="4"/>
      <c r="E52" s="4"/>
      <c r="F52" s="4"/>
      <c r="G52" s="4"/>
      <c r="H52" s="4"/>
      <c r="I52" s="4"/>
      <c r="J52" s="4"/>
      <c r="K52" s="26"/>
    </row>
    <row r="53" spans="1:11">
      <c r="A53" s="22" t="s">
        <v>761</v>
      </c>
      <c r="B53" s="22" t="s">
        <v>759</v>
      </c>
      <c r="C53" s="4"/>
      <c r="D53" s="4"/>
      <c r="E53" s="4"/>
      <c r="F53" s="4"/>
      <c r="G53" s="4"/>
      <c r="H53" s="4"/>
      <c r="I53" s="4"/>
      <c r="J53" s="4"/>
      <c r="K53" s="26"/>
    </row>
    <row r="54" spans="1:11">
      <c r="A54" s="22" t="s">
        <v>762</v>
      </c>
      <c r="B54" s="22" t="s">
        <v>759</v>
      </c>
      <c r="C54" s="4"/>
      <c r="D54" s="4"/>
      <c r="E54" s="4"/>
      <c r="F54" s="4"/>
      <c r="G54" s="4"/>
      <c r="H54" s="4"/>
      <c r="I54" s="4"/>
      <c r="J54" s="4"/>
      <c r="K54" s="26"/>
    </row>
    <row r="55" spans="1:11">
      <c r="A55" s="28" t="s">
        <v>763</v>
      </c>
      <c r="B55" s="22" t="s">
        <v>759</v>
      </c>
      <c r="C55" s="3" t="s">
        <v>18</v>
      </c>
      <c r="D55" s="3" t="s">
        <v>25</v>
      </c>
      <c r="G55" s="3" t="s">
        <v>28</v>
      </c>
      <c r="H55" s="59" t="s">
        <v>648</v>
      </c>
      <c r="I55" s="59" t="s">
        <v>238</v>
      </c>
      <c r="J55" s="59" t="s">
        <v>106</v>
      </c>
      <c r="K55" s="70">
        <v>28768</v>
      </c>
    </row>
    <row r="56" spans="1:11">
      <c r="A56" s="22" t="s">
        <v>769</v>
      </c>
      <c r="B56" s="22"/>
      <c r="C56" s="4"/>
      <c r="D56" s="8" t="s">
        <v>618</v>
      </c>
      <c r="E56" s="8"/>
      <c r="F56" s="8"/>
      <c r="G56" s="8"/>
      <c r="H56" s="8"/>
      <c r="I56" s="8" t="s">
        <v>625</v>
      </c>
      <c r="J56" s="8" t="s">
        <v>236</v>
      </c>
      <c r="K56" s="26"/>
    </row>
    <row r="57" spans="1:11">
      <c r="A57" s="3" t="s">
        <v>770</v>
      </c>
      <c r="B57" s="22"/>
      <c r="C57" s="4"/>
      <c r="D57" s="4"/>
      <c r="E57" s="4"/>
      <c r="F57" s="4"/>
      <c r="G57" s="4"/>
      <c r="H57" s="4"/>
      <c r="I57" s="4"/>
      <c r="J57" s="4"/>
      <c r="K57" s="26"/>
    </row>
    <row r="58" spans="1:11" s="2" customFormat="1">
      <c r="A58" s="28" t="s">
        <v>739</v>
      </c>
      <c r="B58" s="28"/>
      <c r="E58" s="11"/>
      <c r="F58" s="11"/>
      <c r="G58" s="11"/>
      <c r="H58" s="11"/>
      <c r="I58" s="11"/>
      <c r="J58" s="11"/>
      <c r="K58" s="23"/>
    </row>
    <row r="59" spans="1:11" s="2" customFormat="1">
      <c r="A59" s="28" t="s">
        <v>741</v>
      </c>
      <c r="B59" s="28"/>
      <c r="E59" s="11"/>
      <c r="F59" s="11"/>
      <c r="G59" s="11"/>
      <c r="H59" s="11"/>
      <c r="I59" s="11"/>
      <c r="J59" s="11"/>
      <c r="K59" s="23"/>
    </row>
    <row r="60" spans="1:11" s="2" customFormat="1">
      <c r="B60" s="28"/>
      <c r="E60" s="11"/>
      <c r="F60" s="11"/>
      <c r="G60" s="11"/>
      <c r="H60" s="11"/>
      <c r="I60" s="11"/>
      <c r="J60" s="11"/>
      <c r="K60" s="23"/>
    </row>
    <row r="61" spans="1:11" s="2" customFormat="1">
      <c r="A61" s="19" t="s">
        <v>758</v>
      </c>
      <c r="B61" s="28"/>
      <c r="E61" s="11"/>
      <c r="F61" s="11"/>
      <c r="G61" s="11"/>
      <c r="H61" s="11"/>
      <c r="I61" s="11"/>
      <c r="J61" s="11"/>
      <c r="K61" s="23"/>
    </row>
    <row r="62" spans="1:11" s="2" customFormat="1">
      <c r="A62" s="3" t="s">
        <v>750</v>
      </c>
      <c r="C62" s="3"/>
      <c r="E62" s="11"/>
      <c r="F62" s="11"/>
      <c r="G62" s="11"/>
      <c r="H62" s="11"/>
      <c r="I62" s="11"/>
      <c r="J62" s="11"/>
      <c r="K62" s="23"/>
    </row>
    <row r="63" spans="1:11" s="2" customFormat="1">
      <c r="A63" s="28" t="s">
        <v>738</v>
      </c>
      <c r="C63" s="3"/>
      <c r="E63" s="11"/>
      <c r="F63" s="11"/>
      <c r="G63" s="11"/>
      <c r="H63" s="11"/>
      <c r="I63" s="11"/>
      <c r="J63" s="11"/>
      <c r="K63" s="23"/>
    </row>
    <row r="64" spans="1:11" s="2" customFormat="1">
      <c r="A64" s="28" t="s">
        <v>740</v>
      </c>
      <c r="C64" s="3"/>
      <c r="D64" s="11"/>
      <c r="E64" s="11"/>
      <c r="F64" s="11"/>
      <c r="G64" s="11"/>
      <c r="H64" s="11"/>
      <c r="I64" s="11"/>
      <c r="J64" s="11"/>
      <c r="K64" s="23"/>
    </row>
    <row r="65" spans="1:11" s="2" customFormat="1">
      <c r="A65" s="28" t="s">
        <v>734</v>
      </c>
      <c r="C65" s="3"/>
      <c r="D65" s="11"/>
      <c r="E65" s="11"/>
      <c r="F65" s="11"/>
      <c r="G65" s="11"/>
      <c r="H65" s="11"/>
      <c r="I65" s="11"/>
      <c r="J65" s="11"/>
      <c r="K65" s="23"/>
    </row>
    <row r="66" spans="1:11" s="2" customFormat="1">
      <c r="A66" s="28" t="s">
        <v>735</v>
      </c>
      <c r="D66" s="11"/>
      <c r="E66" s="11"/>
      <c r="F66" s="11"/>
      <c r="G66" s="11"/>
      <c r="H66" s="11"/>
      <c r="I66" s="11"/>
      <c r="J66" s="11"/>
      <c r="K66" s="23"/>
    </row>
    <row r="67" spans="1:11" s="2" customFormat="1">
      <c r="A67" s="28" t="s">
        <v>736</v>
      </c>
      <c r="B67" s="28"/>
      <c r="D67" s="11"/>
      <c r="E67" s="11"/>
      <c r="F67" s="11"/>
      <c r="G67" s="11"/>
      <c r="H67" s="11"/>
      <c r="I67" s="11"/>
      <c r="J67" s="11"/>
      <c r="K67" s="23"/>
    </row>
    <row r="68" spans="1:11" s="2" customFormat="1">
      <c r="A68" s="28" t="s">
        <v>737</v>
      </c>
      <c r="B68" s="28"/>
      <c r="C68" s="3"/>
      <c r="D68" s="11"/>
      <c r="E68" s="11"/>
      <c r="F68" s="11"/>
      <c r="G68" s="11"/>
      <c r="H68" s="11"/>
      <c r="I68" s="11"/>
      <c r="J68" s="11"/>
      <c r="K68" s="23"/>
    </row>
    <row r="69" spans="1:11" s="2" customFormat="1">
      <c r="A69" s="3" t="s">
        <v>752</v>
      </c>
      <c r="B69" s="28"/>
      <c r="C69" s="11"/>
      <c r="D69" s="11"/>
      <c r="E69" s="11"/>
      <c r="F69" s="11"/>
      <c r="G69" s="11"/>
      <c r="H69" s="11"/>
      <c r="I69" s="11"/>
      <c r="J69" s="11"/>
      <c r="K69" s="23"/>
    </row>
    <row r="70" spans="1:11" s="2" customFormat="1">
      <c r="A70" s="28" t="s">
        <v>742</v>
      </c>
      <c r="B70" s="28"/>
      <c r="C70" s="11"/>
      <c r="D70" s="11"/>
      <c r="E70" s="11"/>
      <c r="F70" s="11"/>
      <c r="G70" s="11"/>
      <c r="H70" s="11"/>
      <c r="I70" s="11"/>
      <c r="J70" s="11"/>
      <c r="K70" s="23"/>
    </row>
    <row r="71" spans="1:11" s="2" customFormat="1">
      <c r="A71" s="28" t="s">
        <v>743</v>
      </c>
      <c r="B71" s="28"/>
      <c r="C71" s="11"/>
      <c r="D71" s="11"/>
      <c r="E71" s="11"/>
      <c r="F71" s="11"/>
      <c r="G71" s="11"/>
      <c r="H71" s="11"/>
      <c r="I71" s="11"/>
      <c r="J71" s="11"/>
      <c r="K71" s="23"/>
    </row>
    <row r="72" spans="1:11" s="2" customFormat="1">
      <c r="A72" s="28" t="s">
        <v>744</v>
      </c>
      <c r="B72" s="28"/>
      <c r="C72" s="11"/>
      <c r="D72" s="11"/>
      <c r="E72" s="11"/>
      <c r="F72" s="11"/>
      <c r="G72" s="11"/>
      <c r="H72" s="11"/>
      <c r="I72" s="11"/>
      <c r="J72" s="11"/>
      <c r="K72" s="23"/>
    </row>
    <row r="73" spans="1:11" s="2" customFormat="1">
      <c r="A73" s="28" t="s">
        <v>745</v>
      </c>
      <c r="B73" s="28"/>
      <c r="C73" s="11"/>
      <c r="D73" s="11"/>
      <c r="E73" s="11"/>
      <c r="F73" s="11"/>
      <c r="G73" s="11"/>
      <c r="H73" s="11"/>
      <c r="I73" s="11"/>
      <c r="J73" s="11"/>
      <c r="K73" s="23"/>
    </row>
    <row r="74" spans="1:11" s="2" customFormat="1">
      <c r="A74" s="28" t="s">
        <v>746</v>
      </c>
      <c r="B74" s="19"/>
      <c r="C74" s="11"/>
      <c r="D74" s="11"/>
      <c r="E74" s="11"/>
      <c r="F74" s="11"/>
      <c r="G74" s="11"/>
      <c r="H74" s="11"/>
      <c r="I74" s="11"/>
      <c r="J74" s="11"/>
      <c r="K74" s="23"/>
    </row>
    <row r="75" spans="1:11" s="2" customFormat="1">
      <c r="A75" s="28"/>
      <c r="B75" s="19"/>
      <c r="C75" s="11"/>
      <c r="D75" s="11"/>
      <c r="E75" s="11"/>
      <c r="F75" s="11"/>
      <c r="G75" s="11"/>
      <c r="H75" s="11"/>
      <c r="I75" s="11"/>
      <c r="J75" s="11"/>
      <c r="K75" s="23"/>
    </row>
    <row r="76" spans="1:11" s="2" customFormat="1">
      <c r="A76" s="19" t="s">
        <v>497</v>
      </c>
      <c r="B76" s="19"/>
      <c r="C76" s="11"/>
      <c r="D76" s="11"/>
      <c r="E76" s="11"/>
      <c r="F76" s="11"/>
      <c r="G76" s="11"/>
      <c r="H76" s="11"/>
      <c r="I76" s="11"/>
      <c r="J76" s="11"/>
      <c r="K76" s="23"/>
    </row>
    <row r="77" spans="1:11">
      <c r="A77" s="22"/>
      <c r="B77" s="22"/>
      <c r="C77" s="4"/>
      <c r="D77" s="4"/>
      <c r="E77" s="4"/>
      <c r="F77" s="4"/>
      <c r="G77" s="4"/>
      <c r="H77" s="4"/>
      <c r="I77" s="4"/>
      <c r="J77" s="4"/>
      <c r="K77" s="26"/>
    </row>
    <row r="78" spans="1:11">
      <c r="A78" s="28" t="s">
        <v>747</v>
      </c>
      <c r="B78" s="22"/>
      <c r="C78" s="4" t="s">
        <v>768</v>
      </c>
      <c r="D78" s="4"/>
      <c r="E78" s="4"/>
      <c r="F78" s="4"/>
      <c r="G78" s="4"/>
      <c r="H78" s="4"/>
      <c r="I78" s="4"/>
      <c r="J78" s="4" t="s">
        <v>106</v>
      </c>
      <c r="K78" s="26"/>
    </row>
    <row r="79" spans="1:11">
      <c r="A79" s="28" t="s">
        <v>748</v>
      </c>
      <c r="B79" s="22"/>
      <c r="C79" s="4" t="s">
        <v>766</v>
      </c>
      <c r="D79" s="4"/>
      <c r="E79" s="4"/>
      <c r="F79" s="4"/>
      <c r="G79" s="4"/>
      <c r="H79" s="4"/>
      <c r="I79" s="4"/>
      <c r="J79" s="4" t="s">
        <v>106</v>
      </c>
      <c r="K79" s="26"/>
    </row>
    <row r="80" spans="1:11">
      <c r="A80" s="28" t="s">
        <v>749</v>
      </c>
      <c r="B80" s="22"/>
      <c r="C80" s="4" t="s">
        <v>767</v>
      </c>
      <c r="D80" s="4"/>
      <c r="E80" s="4"/>
      <c r="F80" s="4"/>
      <c r="G80" s="4"/>
      <c r="H80" s="4"/>
      <c r="I80" s="4"/>
      <c r="J80" s="4" t="s">
        <v>173</v>
      </c>
      <c r="K80" s="26"/>
    </row>
    <row r="81" spans="1:11">
      <c r="A81" s="22"/>
      <c r="B81" s="22"/>
      <c r="C81" s="4"/>
      <c r="D81" s="4"/>
      <c r="E81" s="4"/>
      <c r="F81" s="4"/>
      <c r="G81" s="4"/>
      <c r="H81" s="4"/>
      <c r="I81" s="4"/>
      <c r="J81" s="4"/>
      <c r="K81" s="26"/>
    </row>
    <row r="82" spans="1:11">
      <c r="A82" s="22"/>
      <c r="B82" s="3" t="s">
        <v>518</v>
      </c>
      <c r="C82" s="3" t="s">
        <v>18</v>
      </c>
      <c r="D82" s="3" t="s">
        <v>25</v>
      </c>
      <c r="G82" s="3" t="s">
        <v>28</v>
      </c>
      <c r="H82" s="4"/>
      <c r="I82" s="4"/>
      <c r="J82" s="4"/>
      <c r="K82" s="26"/>
    </row>
    <row r="83" spans="1:11" s="2" customFormat="1">
      <c r="B83" s="19"/>
      <c r="C83" s="11"/>
      <c r="D83" s="11"/>
      <c r="E83" s="11"/>
      <c r="F83" s="11"/>
      <c r="G83" s="11"/>
      <c r="H83" s="11"/>
      <c r="I83" s="11"/>
      <c r="J83" s="11"/>
      <c r="K83" s="23"/>
    </row>
    <row r="84" spans="1:11" s="2" customFormat="1">
      <c r="B84" s="3" t="s">
        <v>518</v>
      </c>
      <c r="C84" s="8" t="s">
        <v>19</v>
      </c>
      <c r="D84" s="8" t="s">
        <v>20</v>
      </c>
      <c r="E84" s="8"/>
      <c r="F84" s="8"/>
      <c r="G84" s="8" t="s">
        <v>24</v>
      </c>
      <c r="H84" s="8" t="s">
        <v>24</v>
      </c>
      <c r="I84" s="11"/>
      <c r="J84" s="11"/>
      <c r="K84" s="23"/>
    </row>
    <row r="85" spans="1:11" s="2" customFormat="1">
      <c r="B85" s="19"/>
      <c r="C85" s="8"/>
      <c r="D85" s="8"/>
      <c r="E85" s="8"/>
      <c r="F85" s="8"/>
      <c r="G85" s="8"/>
      <c r="H85" s="8"/>
      <c r="I85" s="11"/>
      <c r="J85" s="11"/>
      <c r="K85" s="23"/>
    </row>
    <row r="86" spans="1:11">
      <c r="A86" s="2"/>
      <c r="B86" s="3" t="s">
        <v>518</v>
      </c>
      <c r="C86" s="3" t="s">
        <v>29</v>
      </c>
      <c r="D86" s="3" t="s">
        <v>121</v>
      </c>
    </row>
    <row r="87" spans="1:11">
      <c r="B87" s="6"/>
      <c r="D87" s="3" t="s">
        <v>343</v>
      </c>
      <c r="G87" s="3" t="s">
        <v>30</v>
      </c>
      <c r="H87" s="3" t="s">
        <v>119</v>
      </c>
      <c r="I87" s="3" t="s">
        <v>277</v>
      </c>
      <c r="J87" s="3" t="s">
        <v>106</v>
      </c>
    </row>
    <row r="88" spans="1:11">
      <c r="B88" s="6"/>
      <c r="D88" s="3" t="s">
        <v>120</v>
      </c>
      <c r="E88" s="18" t="s">
        <v>123</v>
      </c>
      <c r="F88" s="3" t="s">
        <v>118</v>
      </c>
      <c r="G88" s="3" t="s">
        <v>117</v>
      </c>
      <c r="I88" s="3" t="s">
        <v>122</v>
      </c>
      <c r="J88" s="3" t="s">
        <v>106</v>
      </c>
      <c r="K88" s="22">
        <v>28801</v>
      </c>
    </row>
    <row r="90" spans="1:11">
      <c r="B90" s="3" t="s">
        <v>518</v>
      </c>
      <c r="C90" s="8" t="s">
        <v>22</v>
      </c>
      <c r="D90" s="8" t="s">
        <v>21</v>
      </c>
      <c r="E90" s="82" t="s">
        <v>151</v>
      </c>
      <c r="F90" s="8"/>
      <c r="G90" s="8" t="s">
        <v>23</v>
      </c>
      <c r="H90" s="8" t="s">
        <v>149</v>
      </c>
      <c r="I90" s="8" t="s">
        <v>150</v>
      </c>
      <c r="J90" s="8" t="s">
        <v>106</v>
      </c>
      <c r="K90" s="25">
        <v>28717</v>
      </c>
    </row>
    <row r="92" spans="1:11">
      <c r="B92" s="3" t="s">
        <v>518</v>
      </c>
      <c r="C92" s="3" t="s">
        <v>152</v>
      </c>
      <c r="D92" s="3" t="s">
        <v>153</v>
      </c>
      <c r="E92" s="18" t="s">
        <v>217</v>
      </c>
      <c r="F92" s="3" t="s">
        <v>219</v>
      </c>
      <c r="G92" s="3" t="s">
        <v>154</v>
      </c>
      <c r="H92" s="3" t="s">
        <v>220</v>
      </c>
      <c r="I92" s="3" t="s">
        <v>221</v>
      </c>
      <c r="J92" s="3" t="s">
        <v>106</v>
      </c>
      <c r="K92" s="22">
        <v>28789</v>
      </c>
    </row>
    <row r="94" spans="1:11">
      <c r="C94" s="3" t="s">
        <v>383</v>
      </c>
      <c r="D94" s="3" t="s">
        <v>384</v>
      </c>
      <c r="G94" s="3" t="s">
        <v>155</v>
      </c>
      <c r="H94" s="3" t="s">
        <v>385</v>
      </c>
      <c r="I94" s="3" t="s">
        <v>156</v>
      </c>
      <c r="J94" s="3" t="s">
        <v>106</v>
      </c>
      <c r="K94" s="22">
        <v>28031</v>
      </c>
    </row>
    <row r="96" spans="1:11">
      <c r="C96" s="3" t="s">
        <v>157</v>
      </c>
      <c r="D96" s="3" t="s">
        <v>160</v>
      </c>
      <c r="E96" s="18" t="s">
        <v>216</v>
      </c>
      <c r="G96" s="3" t="s">
        <v>159</v>
      </c>
      <c r="H96" s="3" t="s">
        <v>214</v>
      </c>
      <c r="I96" s="3" t="s">
        <v>158</v>
      </c>
      <c r="J96" s="3" t="s">
        <v>106</v>
      </c>
      <c r="K96" s="22">
        <v>28677</v>
      </c>
    </row>
    <row r="98" spans="2:11">
      <c r="C98" s="3" t="s">
        <v>161</v>
      </c>
      <c r="D98" s="3" t="s">
        <v>162</v>
      </c>
      <c r="E98" s="18" t="s">
        <v>448</v>
      </c>
      <c r="G98" s="3" t="s">
        <v>163</v>
      </c>
      <c r="H98" s="3" t="s">
        <v>449</v>
      </c>
      <c r="I98" s="3" t="s">
        <v>378</v>
      </c>
      <c r="J98" s="3" t="s">
        <v>106</v>
      </c>
      <c r="K98" s="22">
        <v>28713</v>
      </c>
    </row>
    <row r="100" spans="2:11">
      <c r="C100" s="3" t="s">
        <v>164</v>
      </c>
      <c r="D100" s="3" t="s">
        <v>165</v>
      </c>
      <c r="E100" s="18" t="s">
        <v>303</v>
      </c>
      <c r="G100" s="3" t="s">
        <v>166</v>
      </c>
      <c r="H100" s="3" t="s">
        <v>302</v>
      </c>
      <c r="I100" s="3" t="s">
        <v>167</v>
      </c>
      <c r="J100" s="3" t="s">
        <v>106</v>
      </c>
      <c r="K100" s="22">
        <v>28779</v>
      </c>
    </row>
    <row r="102" spans="2:11">
      <c r="C102" s="3" t="s">
        <v>168</v>
      </c>
      <c r="D102" s="3" t="s">
        <v>169</v>
      </c>
      <c r="E102" s="18" t="s">
        <v>215</v>
      </c>
      <c r="G102" s="3" t="s">
        <v>170</v>
      </c>
      <c r="H102" s="3" t="s">
        <v>330</v>
      </c>
      <c r="I102" s="3" t="s">
        <v>171</v>
      </c>
      <c r="J102" s="3" t="s">
        <v>106</v>
      </c>
      <c r="K102" s="22">
        <v>28601</v>
      </c>
    </row>
    <row r="104" spans="2:11">
      <c r="B104" s="3" t="s">
        <v>518</v>
      </c>
      <c r="C104" s="3" t="s">
        <v>172</v>
      </c>
      <c r="G104" s="3" t="s">
        <v>341</v>
      </c>
      <c r="H104" s="3" t="s">
        <v>342</v>
      </c>
      <c r="I104" s="3" t="s">
        <v>277</v>
      </c>
      <c r="J104" s="3" t="s">
        <v>106</v>
      </c>
      <c r="K104" s="22">
        <v>28803</v>
      </c>
    </row>
    <row r="105" spans="2:11">
      <c r="G105" s="3" t="s">
        <v>338</v>
      </c>
      <c r="H105" s="3" t="s">
        <v>339</v>
      </c>
      <c r="I105" s="3" t="s">
        <v>340</v>
      </c>
      <c r="J105" s="3" t="s">
        <v>106</v>
      </c>
      <c r="K105" s="22">
        <v>28773</v>
      </c>
    </row>
    <row r="106" spans="2:11">
      <c r="G106" s="3" t="s">
        <v>334</v>
      </c>
      <c r="H106" s="3" t="s">
        <v>335</v>
      </c>
      <c r="I106" s="3" t="s">
        <v>336</v>
      </c>
      <c r="J106" s="3" t="s">
        <v>106</v>
      </c>
      <c r="K106" s="22" t="s">
        <v>337</v>
      </c>
    </row>
    <row r="108" spans="2:11">
      <c r="C108" s="3" t="s">
        <v>161</v>
      </c>
      <c r="D108" s="3" t="s">
        <v>162</v>
      </c>
      <c r="E108" s="18" t="s">
        <v>448</v>
      </c>
      <c r="G108" s="3" t="s">
        <v>163</v>
      </c>
      <c r="H108" s="3" t="s">
        <v>449</v>
      </c>
      <c r="I108" s="3" t="s">
        <v>378</v>
      </c>
      <c r="J108" s="3" t="s">
        <v>106</v>
      </c>
      <c r="K108" s="22">
        <v>28713</v>
      </c>
    </row>
    <row r="110" spans="2:11">
      <c r="C110" s="3" t="s">
        <v>379</v>
      </c>
      <c r="G110" s="3" t="s">
        <v>382</v>
      </c>
      <c r="H110" s="3" t="s">
        <v>380</v>
      </c>
      <c r="I110" s="3" t="s">
        <v>381</v>
      </c>
      <c r="J110" s="3" t="s">
        <v>106</v>
      </c>
      <c r="K110" s="22">
        <v>28604</v>
      </c>
    </row>
    <row r="112" spans="2:11">
      <c r="C112" s="3" t="s">
        <v>359</v>
      </c>
      <c r="G112" s="3" t="s">
        <v>360</v>
      </c>
      <c r="H112" s="3" t="s">
        <v>361</v>
      </c>
      <c r="I112" s="3" t="s">
        <v>362</v>
      </c>
      <c r="J112" s="3" t="s">
        <v>106</v>
      </c>
      <c r="K112" s="22">
        <v>28772</v>
      </c>
    </row>
    <row r="114" spans="3:11">
      <c r="C114" s="3" t="s">
        <v>372</v>
      </c>
      <c r="G114" s="3" t="s">
        <v>375</v>
      </c>
      <c r="H114" s="3" t="s">
        <v>374</v>
      </c>
      <c r="I114" s="3" t="s">
        <v>373</v>
      </c>
      <c r="J114" s="3" t="s">
        <v>173</v>
      </c>
      <c r="K114" s="22">
        <v>37882</v>
      </c>
    </row>
    <row r="116" spans="3:11">
      <c r="C116" s="3" t="s">
        <v>174</v>
      </c>
      <c r="G116" s="3" t="s">
        <v>418</v>
      </c>
      <c r="H116" s="3" t="s">
        <v>419</v>
      </c>
      <c r="I116" s="3" t="s">
        <v>420</v>
      </c>
      <c r="J116" s="3" t="s">
        <v>106</v>
      </c>
      <c r="K116" s="22">
        <v>28692</v>
      </c>
    </row>
    <row r="118" spans="3:11">
      <c r="C118" s="3" t="s">
        <v>175</v>
      </c>
      <c r="G118" s="3" t="s">
        <v>418</v>
      </c>
      <c r="H118" s="3" t="s">
        <v>419</v>
      </c>
      <c r="I118" s="3" t="s">
        <v>420</v>
      </c>
      <c r="J118" s="3" t="s">
        <v>106</v>
      </c>
      <c r="K118" s="22">
        <v>28692</v>
      </c>
    </row>
    <row r="120" spans="3:11">
      <c r="C120" s="3" t="s">
        <v>181</v>
      </c>
      <c r="D120" s="3" t="s">
        <v>182</v>
      </c>
      <c r="E120" s="18" t="s">
        <v>113</v>
      </c>
      <c r="G120" s="3" t="s">
        <v>114</v>
      </c>
      <c r="H120" s="3" t="s">
        <v>115</v>
      </c>
      <c r="I120" s="3" t="s">
        <v>116</v>
      </c>
      <c r="J120" s="3" t="s">
        <v>173</v>
      </c>
      <c r="K120" s="22">
        <v>37620</v>
      </c>
    </row>
    <row r="122" spans="3:11">
      <c r="K122" s="3"/>
    </row>
  </sheetData>
  <hyperlinks>
    <hyperlink ref="E88" r:id="rId1"/>
    <hyperlink ref="E90" r:id="rId2"/>
    <hyperlink ref="E96" r:id="rId3"/>
    <hyperlink ref="E102" r:id="rId4"/>
    <hyperlink ref="E92" r:id="rId5"/>
    <hyperlink ref="E100" r:id="rId6"/>
    <hyperlink ref="E120" r:id="rId7"/>
    <hyperlink ref="E28" r:id="rId8"/>
    <hyperlink ref="E98" r:id="rId9"/>
    <hyperlink ref="E108" r:id="rId10"/>
    <hyperlink ref="E44" r:id="rId11"/>
    <hyperlink ref="E13" r:id="rId12"/>
    <hyperlink ref="E7" r:id="rId13"/>
    <hyperlink ref="E20" r:id="rId14"/>
  </hyperlinks>
  <pageMargins left="0.7" right="0.7" top="0.75" bottom="0.75" header="0.3" footer="0.3"/>
  <pageSetup scale="34" orientation="landscape" r:id="rId1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9"/>
  <sheetViews>
    <sheetView topLeftCell="A290" zoomScale="75" zoomScaleNormal="75" workbookViewId="0">
      <selection activeCell="E299" sqref="E299"/>
    </sheetView>
  </sheetViews>
  <sheetFormatPr defaultRowHeight="15"/>
  <cols>
    <col min="1" max="1" width="32.140625" style="3" customWidth="1"/>
    <col min="2" max="2" width="31" customWidth="1"/>
    <col min="3" max="3" width="21.85546875" style="3" customWidth="1"/>
    <col min="4" max="4" width="35.5703125" style="3" customWidth="1"/>
    <col min="5" max="5" width="13.28515625" style="3" customWidth="1"/>
    <col min="6" max="6" width="13.42578125" style="3" customWidth="1"/>
    <col min="7" max="7" width="27" style="3" customWidth="1"/>
    <col min="8" max="8" width="14" style="3" customWidth="1"/>
    <col min="9" max="9" width="6.85546875" style="3" customWidth="1"/>
    <col min="10" max="10" width="8.7109375" style="22" customWidth="1"/>
    <col min="11" max="11" width="12" customWidth="1"/>
  </cols>
  <sheetData>
    <row r="1" spans="1:11">
      <c r="A1" s="2" t="s">
        <v>560</v>
      </c>
      <c r="C1" s="2"/>
      <c r="D1" s="2"/>
      <c r="E1" s="2"/>
      <c r="F1" s="2"/>
      <c r="G1" s="2"/>
      <c r="H1" s="2"/>
      <c r="I1" s="2"/>
      <c r="J1" s="19" t="s">
        <v>12</v>
      </c>
    </row>
    <row r="3" spans="1:11">
      <c r="A3" s="2" t="s">
        <v>561</v>
      </c>
      <c r="B3" s="11" t="s">
        <v>521</v>
      </c>
      <c r="C3" s="11" t="s">
        <v>4</v>
      </c>
      <c r="D3" s="11" t="s">
        <v>0</v>
      </c>
      <c r="E3" s="11" t="s">
        <v>1</v>
      </c>
      <c r="F3" s="11" t="s">
        <v>3</v>
      </c>
      <c r="G3" s="11" t="s">
        <v>2</v>
      </c>
      <c r="H3" s="11" t="s">
        <v>8</v>
      </c>
      <c r="I3" s="11" t="s">
        <v>6</v>
      </c>
      <c r="J3" s="23" t="s">
        <v>7</v>
      </c>
    </row>
    <row r="4" spans="1:11">
      <c r="A4" s="2"/>
      <c r="B4" s="11"/>
      <c r="C4" s="11"/>
      <c r="D4" s="11"/>
      <c r="E4" s="11"/>
      <c r="F4" s="11"/>
      <c r="G4" s="11"/>
      <c r="H4" s="11"/>
      <c r="I4" s="11"/>
      <c r="J4" s="23"/>
    </row>
    <row r="5" spans="1:11">
      <c r="A5" s="2" t="s">
        <v>2015</v>
      </c>
      <c r="B5" s="11"/>
      <c r="C5" s="11"/>
      <c r="D5" s="11"/>
      <c r="E5" s="11"/>
      <c r="F5" s="11"/>
      <c r="G5" s="11"/>
      <c r="H5" s="11"/>
      <c r="I5" s="11"/>
      <c r="J5" s="23"/>
    </row>
    <row r="6" spans="1:11">
      <c r="A6" s="2"/>
      <c r="B6" s="11"/>
      <c r="C6" s="4" t="s">
        <v>2016</v>
      </c>
      <c r="D6" s="80" t="s">
        <v>2017</v>
      </c>
      <c r="E6" s="11"/>
      <c r="F6" s="11"/>
      <c r="G6" s="11"/>
      <c r="H6" s="11"/>
      <c r="I6" s="11"/>
      <c r="J6" s="23"/>
    </row>
    <row r="7" spans="1:11">
      <c r="A7" s="2"/>
      <c r="B7" s="11"/>
      <c r="C7" s="11"/>
      <c r="D7" s="11"/>
      <c r="E7" s="11"/>
      <c r="F7" s="11"/>
      <c r="G7" s="11"/>
      <c r="H7" s="11"/>
      <c r="I7" s="11"/>
      <c r="J7" s="23"/>
    </row>
    <row r="8" spans="1:11">
      <c r="A8" s="2"/>
      <c r="B8" s="11"/>
      <c r="C8" s="11"/>
      <c r="D8" s="11"/>
      <c r="E8" s="11"/>
      <c r="F8" s="11"/>
      <c r="G8" s="11"/>
      <c r="H8" s="11"/>
      <c r="I8" s="11"/>
      <c r="J8" s="23"/>
    </row>
    <row r="9" spans="1:11" s="20" customFormat="1">
      <c r="A9" s="2" t="s">
        <v>563</v>
      </c>
      <c r="B9" s="3" t="s">
        <v>523</v>
      </c>
      <c r="C9" s="4" t="s">
        <v>522</v>
      </c>
      <c r="D9" s="3"/>
      <c r="E9" s="4"/>
      <c r="F9" s="4"/>
      <c r="G9" s="4"/>
      <c r="H9" s="4"/>
      <c r="I9" s="4"/>
      <c r="J9" s="26"/>
      <c r="K9" s="4" t="s">
        <v>753</v>
      </c>
    </row>
    <row r="10" spans="1:11">
      <c r="E10" s="80"/>
      <c r="F10" s="6"/>
    </row>
    <row r="11" spans="1:11">
      <c r="A11" s="3" t="s">
        <v>1530</v>
      </c>
      <c r="B11" s="3" t="s">
        <v>1531</v>
      </c>
      <c r="E11" s="80"/>
      <c r="F11" s="6"/>
    </row>
    <row r="12" spans="1:11">
      <c r="B12" s="3" t="s">
        <v>1532</v>
      </c>
      <c r="E12" s="18"/>
      <c r="F12" s="6"/>
    </row>
    <row r="13" spans="1:11">
      <c r="B13" s="3" t="s">
        <v>1533</v>
      </c>
    </row>
    <row r="14" spans="1:11">
      <c r="B14" s="3" t="s">
        <v>1535</v>
      </c>
    </row>
    <row r="15" spans="1:11">
      <c r="B15" s="3" t="s">
        <v>1534</v>
      </c>
    </row>
    <row r="16" spans="1:11" s="20" customFormat="1">
      <c r="A16" s="3"/>
      <c r="B16" s="3"/>
      <c r="C16" s="4"/>
      <c r="D16" s="4"/>
      <c r="E16" s="4"/>
      <c r="F16" s="4"/>
    </row>
    <row r="17" spans="1:10" s="20" customFormat="1">
      <c r="A17" s="3" t="s">
        <v>562</v>
      </c>
      <c r="B17" s="3" t="s">
        <v>524</v>
      </c>
      <c r="C17" s="4" t="s">
        <v>525</v>
      </c>
      <c r="D17" s="4"/>
      <c r="E17" s="4"/>
      <c r="F17" s="4"/>
    </row>
    <row r="18" spans="1:10" s="20" customFormat="1">
      <c r="A18" s="3" t="s">
        <v>527</v>
      </c>
      <c r="C18" s="4" t="s">
        <v>526</v>
      </c>
      <c r="D18" s="4"/>
      <c r="E18" s="4"/>
      <c r="F18" s="4"/>
    </row>
    <row r="19" spans="1:10" s="20" customFormat="1">
      <c r="A19" s="3"/>
      <c r="B19" s="3"/>
      <c r="C19" s="4"/>
      <c r="D19" s="4"/>
      <c r="E19" s="4"/>
      <c r="F19" s="4"/>
      <c r="G19" s="4"/>
      <c r="H19" s="4"/>
      <c r="I19" s="4"/>
      <c r="J19" s="26"/>
    </row>
    <row r="20" spans="1:10">
      <c r="A20" s="3" t="s">
        <v>564</v>
      </c>
      <c r="C20" s="4" t="s">
        <v>202</v>
      </c>
      <c r="D20" s="4"/>
      <c r="E20" s="4" t="s">
        <v>443</v>
      </c>
      <c r="F20" s="4"/>
      <c r="G20" s="4"/>
      <c r="H20" s="4" t="s">
        <v>245</v>
      </c>
      <c r="I20" s="4" t="s">
        <v>106</v>
      </c>
      <c r="J20" s="26"/>
    </row>
    <row r="21" spans="1:10">
      <c r="C21" s="4" t="s">
        <v>204</v>
      </c>
      <c r="D21" s="4"/>
      <c r="E21" s="4"/>
      <c r="F21" s="4"/>
      <c r="G21" s="4"/>
      <c r="H21" s="4"/>
      <c r="I21" s="4" t="s">
        <v>106</v>
      </c>
      <c r="J21" s="26"/>
    </row>
    <row r="22" spans="1:10">
      <c r="C22" s="4" t="s">
        <v>507</v>
      </c>
      <c r="D22" s="4"/>
      <c r="E22" s="4"/>
      <c r="F22" s="4"/>
      <c r="G22" s="4"/>
      <c r="H22" s="4" t="s">
        <v>277</v>
      </c>
      <c r="I22" s="4" t="s">
        <v>106</v>
      </c>
      <c r="J22" s="26"/>
    </row>
    <row r="23" spans="1:10">
      <c r="C23" s="4" t="s">
        <v>205</v>
      </c>
      <c r="D23" s="4"/>
      <c r="E23" s="4"/>
      <c r="F23" s="4"/>
      <c r="G23" s="4"/>
      <c r="H23" s="4" t="s">
        <v>237</v>
      </c>
      <c r="I23" s="4" t="s">
        <v>106</v>
      </c>
      <c r="J23" s="26"/>
    </row>
    <row r="24" spans="1:10">
      <c r="C24" s="4" t="s">
        <v>508</v>
      </c>
      <c r="D24" s="4"/>
      <c r="E24" s="4"/>
      <c r="F24" s="4"/>
      <c r="G24" s="4"/>
      <c r="H24" s="4" t="s">
        <v>237</v>
      </c>
      <c r="I24" s="4" t="s">
        <v>106</v>
      </c>
      <c r="J24" s="26"/>
    </row>
    <row r="25" spans="1:10">
      <c r="C25" s="4"/>
      <c r="D25" s="4"/>
      <c r="E25" s="4"/>
      <c r="F25" s="4"/>
      <c r="G25" s="4"/>
      <c r="H25" s="4"/>
      <c r="I25" s="4"/>
      <c r="J25" s="26"/>
    </row>
    <row r="26" spans="1:10">
      <c r="A26" s="3" t="s">
        <v>565</v>
      </c>
      <c r="C26" s="4" t="s">
        <v>206</v>
      </c>
      <c r="D26" s="4"/>
      <c r="E26" s="4" t="s">
        <v>442</v>
      </c>
      <c r="F26" s="4"/>
      <c r="G26" s="4"/>
      <c r="H26" s="4"/>
      <c r="I26" s="4"/>
      <c r="J26" s="26"/>
    </row>
    <row r="27" spans="1:10">
      <c r="C27" s="4" t="s">
        <v>439</v>
      </c>
      <c r="D27" s="4"/>
      <c r="E27" s="4"/>
      <c r="F27" s="4"/>
      <c r="G27" s="4"/>
      <c r="H27" s="4"/>
      <c r="I27" s="4"/>
      <c r="J27" s="26"/>
    </row>
    <row r="28" spans="1:10">
      <c r="C28" s="4"/>
      <c r="D28" s="4"/>
      <c r="E28" s="4"/>
      <c r="F28" s="4"/>
      <c r="G28" s="4"/>
      <c r="H28" s="4"/>
      <c r="I28" s="4"/>
      <c r="J28" s="26"/>
    </row>
    <row r="29" spans="1:10">
      <c r="A29" s="3" t="s">
        <v>566</v>
      </c>
      <c r="C29" s="4" t="s">
        <v>97</v>
      </c>
      <c r="D29" s="4"/>
      <c r="E29" s="4" t="s">
        <v>441</v>
      </c>
      <c r="F29" s="4"/>
      <c r="G29" s="4"/>
      <c r="H29" s="4" t="s">
        <v>237</v>
      </c>
      <c r="I29" s="4" t="s">
        <v>106</v>
      </c>
      <c r="J29" s="26"/>
    </row>
    <row r="30" spans="1:10">
      <c r="C30" s="4" t="s">
        <v>478</v>
      </c>
      <c r="D30" s="4"/>
      <c r="E30" s="4" t="s">
        <v>479</v>
      </c>
      <c r="F30" s="4" t="s">
        <v>480</v>
      </c>
      <c r="G30" s="4"/>
      <c r="H30" s="4" t="s">
        <v>278</v>
      </c>
      <c r="I30" s="4" t="s">
        <v>106</v>
      </c>
      <c r="J30" s="26">
        <v>28645</v>
      </c>
    </row>
    <row r="31" spans="1:10">
      <c r="C31" s="4" t="s">
        <v>207</v>
      </c>
      <c r="D31" s="4"/>
      <c r="E31" s="4"/>
      <c r="F31" s="4"/>
      <c r="G31" s="4"/>
      <c r="H31" s="4"/>
      <c r="I31" s="4"/>
      <c r="J31" s="26"/>
    </row>
    <row r="32" spans="1:10">
      <c r="C32" s="4" t="s">
        <v>208</v>
      </c>
      <c r="D32" s="4"/>
      <c r="E32" s="4"/>
      <c r="F32" s="4"/>
      <c r="G32" s="4"/>
      <c r="H32" s="4"/>
      <c r="I32" s="4"/>
      <c r="J32" s="26"/>
    </row>
    <row r="33" spans="1:10">
      <c r="C33" s="4" t="s">
        <v>440</v>
      </c>
      <c r="D33" s="4"/>
      <c r="E33" s="4" t="s">
        <v>213</v>
      </c>
      <c r="F33" s="4"/>
      <c r="G33" s="4"/>
      <c r="H33" s="4"/>
      <c r="I33" s="4"/>
      <c r="J33" s="26"/>
    </row>
    <row r="34" spans="1:10">
      <c r="C34" s="4" t="s">
        <v>452</v>
      </c>
      <c r="D34" s="4"/>
      <c r="E34" s="4" t="s">
        <v>453</v>
      </c>
      <c r="F34" s="4" t="s">
        <v>454</v>
      </c>
      <c r="G34" s="4" t="s">
        <v>455</v>
      </c>
      <c r="H34" s="4" t="s">
        <v>456</v>
      </c>
      <c r="I34" s="4" t="s">
        <v>106</v>
      </c>
      <c r="J34" s="26">
        <v>28731</v>
      </c>
    </row>
    <row r="35" spans="1:10">
      <c r="C35" s="4"/>
      <c r="D35" s="4"/>
      <c r="E35" s="4"/>
      <c r="F35" s="4"/>
      <c r="G35" s="4"/>
      <c r="H35" s="4"/>
      <c r="I35" s="4"/>
      <c r="J35" s="26"/>
    </row>
    <row r="36" spans="1:10">
      <c r="A36" s="3" t="s">
        <v>567</v>
      </c>
      <c r="C36" s="4" t="s">
        <v>209</v>
      </c>
      <c r="D36" s="80" t="s">
        <v>444</v>
      </c>
      <c r="F36" s="4" t="s">
        <v>445</v>
      </c>
      <c r="G36" s="4" t="s">
        <v>446</v>
      </c>
      <c r="H36" s="4" t="s">
        <v>447</v>
      </c>
      <c r="I36" s="4" t="s">
        <v>276</v>
      </c>
      <c r="J36" s="26">
        <v>30525</v>
      </c>
    </row>
    <row r="37" spans="1:10">
      <c r="C37" s="4" t="s">
        <v>210</v>
      </c>
      <c r="D37" s="4"/>
      <c r="E37" s="4"/>
      <c r="F37" s="4"/>
      <c r="G37" s="4"/>
      <c r="H37" s="4"/>
      <c r="I37" s="4"/>
      <c r="J37" s="26"/>
    </row>
    <row r="38" spans="1:10">
      <c r="C38" s="4" t="s">
        <v>512</v>
      </c>
      <c r="D38" s="4"/>
      <c r="E38" s="4"/>
      <c r="F38" s="4"/>
      <c r="G38" s="4"/>
      <c r="H38" s="4"/>
      <c r="I38" s="4"/>
      <c r="J38" s="26"/>
    </row>
    <row r="39" spans="1:10">
      <c r="C39" s="4"/>
      <c r="D39" s="4"/>
      <c r="E39" s="4"/>
      <c r="F39" s="4"/>
      <c r="G39" s="4"/>
      <c r="H39" s="4"/>
      <c r="I39" s="4"/>
      <c r="J39" s="26"/>
    </row>
    <row r="40" spans="1:10">
      <c r="A40" s="3" t="s">
        <v>568</v>
      </c>
      <c r="C40" s="4" t="s">
        <v>501</v>
      </c>
      <c r="D40" s="4"/>
      <c r="E40" s="4"/>
      <c r="F40" s="4"/>
      <c r="G40" s="4"/>
      <c r="H40" s="4"/>
      <c r="I40" s="4"/>
      <c r="J40" s="26"/>
    </row>
    <row r="41" spans="1:10">
      <c r="C41" s="4"/>
      <c r="D41" s="4"/>
      <c r="E41" s="4"/>
      <c r="F41" s="4"/>
      <c r="G41" s="4"/>
      <c r="H41" s="4"/>
      <c r="I41" s="4"/>
      <c r="J41" s="26"/>
    </row>
    <row r="42" spans="1:10">
      <c r="B42" t="s">
        <v>528</v>
      </c>
      <c r="C42" s="3" t="s">
        <v>529</v>
      </c>
      <c r="D42" s="18" t="s">
        <v>229</v>
      </c>
      <c r="E42" s="3" t="s">
        <v>230</v>
      </c>
      <c r="I42" s="22"/>
      <c r="J42" s="3"/>
    </row>
    <row r="43" spans="1:10">
      <c r="C43" s="4"/>
      <c r="D43" s="4"/>
      <c r="E43" s="4"/>
      <c r="F43" s="4"/>
      <c r="G43" s="4"/>
      <c r="H43" s="4"/>
      <c r="I43" s="4"/>
      <c r="J43" s="26"/>
    </row>
    <row r="44" spans="1:10">
      <c r="C44" s="4" t="s">
        <v>206</v>
      </c>
      <c r="D44" s="4"/>
      <c r="E44" s="4"/>
      <c r="F44" s="4"/>
      <c r="G44" s="4"/>
      <c r="H44" s="4"/>
      <c r="I44" s="4"/>
      <c r="J44" s="26"/>
    </row>
    <row r="45" spans="1:10">
      <c r="C45" s="4" t="s">
        <v>51</v>
      </c>
      <c r="D45" s="4"/>
      <c r="E45" s="4"/>
      <c r="F45" s="4"/>
      <c r="G45" s="4"/>
      <c r="H45" s="4"/>
      <c r="I45" s="4"/>
      <c r="J45" s="26"/>
    </row>
    <row r="46" spans="1:10">
      <c r="C46" s="4" t="s">
        <v>502</v>
      </c>
      <c r="D46" s="4"/>
      <c r="E46" s="4"/>
      <c r="F46" s="4"/>
      <c r="G46" s="4"/>
      <c r="H46" s="4"/>
      <c r="I46" s="4"/>
      <c r="J46" s="26"/>
    </row>
    <row r="47" spans="1:10">
      <c r="C47" s="4" t="s">
        <v>21</v>
      </c>
      <c r="D47" s="4"/>
      <c r="E47" s="4"/>
      <c r="F47" s="4"/>
      <c r="G47" s="4"/>
      <c r="H47" s="4"/>
      <c r="I47" s="4"/>
      <c r="J47" s="26"/>
    </row>
    <row r="48" spans="1:10">
      <c r="C48" s="4" t="s">
        <v>514</v>
      </c>
      <c r="D48" s="4"/>
      <c r="E48" s="4"/>
      <c r="F48" s="4"/>
      <c r="G48" s="4"/>
      <c r="H48" s="4"/>
      <c r="I48" s="4"/>
      <c r="J48" s="26"/>
    </row>
    <row r="49" spans="1:11">
      <c r="C49" s="4"/>
      <c r="D49" s="4"/>
      <c r="E49" s="4"/>
      <c r="F49" s="4"/>
      <c r="G49" s="4"/>
      <c r="H49" s="4"/>
      <c r="I49" s="4"/>
      <c r="J49" s="26"/>
    </row>
    <row r="50" spans="1:11">
      <c r="C50" s="11"/>
      <c r="D50" s="11"/>
      <c r="E50" s="11"/>
      <c r="F50" s="11"/>
      <c r="G50" s="11"/>
      <c r="H50" s="11"/>
      <c r="I50" s="11"/>
      <c r="J50" s="23"/>
    </row>
    <row r="51" spans="1:11">
      <c r="A51" s="3" t="s">
        <v>569</v>
      </c>
      <c r="B51" s="3" t="s">
        <v>18</v>
      </c>
      <c r="C51" s="3" t="s">
        <v>25</v>
      </c>
      <c r="F51" s="3" t="s">
        <v>28</v>
      </c>
      <c r="G51" s="60" t="s">
        <v>648</v>
      </c>
      <c r="H51" s="60" t="s">
        <v>238</v>
      </c>
      <c r="I51" s="60" t="s">
        <v>106</v>
      </c>
      <c r="J51" s="178">
        <v>28768</v>
      </c>
    </row>
    <row r="52" spans="1:11">
      <c r="B52" s="11"/>
      <c r="C52" s="11"/>
      <c r="D52" s="11"/>
      <c r="E52" s="11"/>
      <c r="F52" s="11"/>
      <c r="G52" s="11"/>
      <c r="H52" s="11"/>
      <c r="I52" s="11"/>
      <c r="J52" s="23"/>
    </row>
    <row r="53" spans="1:11">
      <c r="A53" s="3" t="s">
        <v>569</v>
      </c>
      <c r="B53" s="8" t="s">
        <v>19</v>
      </c>
      <c r="C53" s="8" t="s">
        <v>20</v>
      </c>
      <c r="D53" s="8"/>
      <c r="E53" s="8"/>
      <c r="F53" s="8" t="s">
        <v>24</v>
      </c>
      <c r="G53" s="8" t="s">
        <v>24</v>
      </c>
      <c r="H53" s="11"/>
      <c r="I53" s="11"/>
      <c r="J53" s="23"/>
      <c r="K53" s="3" t="s">
        <v>754</v>
      </c>
    </row>
    <row r="54" spans="1:11">
      <c r="B54" s="8"/>
      <c r="C54" s="8"/>
      <c r="D54" s="8"/>
      <c r="E54" s="8"/>
      <c r="F54" s="8"/>
      <c r="G54" s="8"/>
      <c r="H54" s="11"/>
      <c r="I54" s="11"/>
      <c r="J54" s="23"/>
    </row>
    <row r="55" spans="1:11">
      <c r="A55" s="3" t="s">
        <v>569</v>
      </c>
      <c r="B55" s="3" t="s">
        <v>29</v>
      </c>
      <c r="C55" s="3" t="s">
        <v>121</v>
      </c>
    </row>
    <row r="56" spans="1:11">
      <c r="B56" s="3"/>
      <c r="C56" s="3" t="s">
        <v>343</v>
      </c>
      <c r="F56" s="3" t="s">
        <v>30</v>
      </c>
      <c r="G56" s="3" t="s">
        <v>119</v>
      </c>
      <c r="H56" s="3" t="s">
        <v>277</v>
      </c>
      <c r="I56" s="3" t="s">
        <v>106</v>
      </c>
    </row>
    <row r="57" spans="1:11">
      <c r="B57" s="3"/>
      <c r="C57" s="3" t="s">
        <v>120</v>
      </c>
      <c r="D57" s="18" t="s">
        <v>123</v>
      </c>
      <c r="E57" s="3" t="s">
        <v>118</v>
      </c>
      <c r="F57" s="3" t="s">
        <v>117</v>
      </c>
      <c r="H57" s="3" t="s">
        <v>122</v>
      </c>
      <c r="I57" s="3" t="s">
        <v>106</v>
      </c>
      <c r="J57" s="22">
        <v>28801</v>
      </c>
    </row>
    <row r="58" spans="1:11">
      <c r="B58" s="3"/>
    </row>
    <row r="59" spans="1:11">
      <c r="A59" s="3" t="s">
        <v>569</v>
      </c>
      <c r="B59" s="8" t="s">
        <v>22</v>
      </c>
      <c r="C59" s="8" t="s">
        <v>21</v>
      </c>
      <c r="D59" s="82" t="s">
        <v>151</v>
      </c>
      <c r="E59" s="8"/>
      <c r="F59" s="8" t="s">
        <v>23</v>
      </c>
      <c r="G59" s="8" t="s">
        <v>149</v>
      </c>
      <c r="H59" s="8" t="s">
        <v>150</v>
      </c>
      <c r="I59" s="8" t="s">
        <v>106</v>
      </c>
      <c r="J59" s="25">
        <v>28717</v>
      </c>
    </row>
    <row r="60" spans="1:11">
      <c r="B60" s="3"/>
    </row>
    <row r="61" spans="1:11">
      <c r="A61" s="3" t="s">
        <v>569</v>
      </c>
      <c r="B61" s="3" t="s">
        <v>152</v>
      </c>
      <c r="C61" s="3" t="s">
        <v>153</v>
      </c>
      <c r="F61" s="3" t="s">
        <v>154</v>
      </c>
    </row>
    <row r="62" spans="1:11">
      <c r="B62" s="3"/>
    </row>
    <row r="63" spans="1:11">
      <c r="A63" s="3" t="s">
        <v>569</v>
      </c>
      <c r="B63" s="3" t="s">
        <v>383</v>
      </c>
      <c r="C63" s="3" t="s">
        <v>384</v>
      </c>
      <c r="F63" s="3" t="s">
        <v>155</v>
      </c>
      <c r="G63" s="3" t="s">
        <v>385</v>
      </c>
      <c r="H63" s="3" t="s">
        <v>156</v>
      </c>
      <c r="I63" s="3" t="s">
        <v>106</v>
      </c>
      <c r="J63" s="22">
        <v>28031</v>
      </c>
      <c r="K63" s="3" t="s">
        <v>754</v>
      </c>
    </row>
    <row r="64" spans="1:11">
      <c r="B64" s="3"/>
    </row>
    <row r="65" spans="1:11">
      <c r="A65" s="3" t="s">
        <v>569</v>
      </c>
      <c r="B65" s="3" t="s">
        <v>157</v>
      </c>
      <c r="C65" s="3" t="s">
        <v>160</v>
      </c>
      <c r="D65" s="18" t="s">
        <v>216</v>
      </c>
      <c r="F65" s="3" t="s">
        <v>159</v>
      </c>
      <c r="G65" s="3" t="s">
        <v>214</v>
      </c>
      <c r="H65" s="3" t="s">
        <v>158</v>
      </c>
      <c r="I65" s="3" t="s">
        <v>106</v>
      </c>
      <c r="J65" s="22">
        <v>28677</v>
      </c>
      <c r="K65" s="3" t="s">
        <v>754</v>
      </c>
    </row>
    <row r="66" spans="1:11">
      <c r="B66" s="3"/>
    </row>
    <row r="67" spans="1:11">
      <c r="A67" s="3" t="s">
        <v>569</v>
      </c>
      <c r="B67" s="3" t="s">
        <v>161</v>
      </c>
      <c r="C67" s="3" t="s">
        <v>162</v>
      </c>
      <c r="D67" s="18" t="s">
        <v>448</v>
      </c>
      <c r="F67" s="3" t="s">
        <v>163</v>
      </c>
      <c r="G67" s="3" t="s">
        <v>449</v>
      </c>
      <c r="H67" s="3" t="s">
        <v>378</v>
      </c>
      <c r="I67" s="3" t="s">
        <v>106</v>
      </c>
      <c r="J67" s="22">
        <v>28713</v>
      </c>
    </row>
    <row r="68" spans="1:11">
      <c r="B68" s="3"/>
    </row>
    <row r="69" spans="1:11">
      <c r="A69" s="3" t="s">
        <v>569</v>
      </c>
      <c r="B69" s="3" t="s">
        <v>164</v>
      </c>
      <c r="C69" s="3" t="s">
        <v>165</v>
      </c>
      <c r="D69" s="18" t="s">
        <v>303</v>
      </c>
      <c r="F69" s="3" t="s">
        <v>166</v>
      </c>
      <c r="G69" s="3" t="s">
        <v>302</v>
      </c>
      <c r="H69" s="3" t="s">
        <v>167</v>
      </c>
      <c r="I69" s="3" t="s">
        <v>106</v>
      </c>
      <c r="J69" s="22">
        <v>28779</v>
      </c>
    </row>
    <row r="70" spans="1:11">
      <c r="B70" s="3"/>
    </row>
    <row r="71" spans="1:11">
      <c r="A71" s="3" t="s">
        <v>569</v>
      </c>
      <c r="B71" s="3" t="s">
        <v>168</v>
      </c>
      <c r="C71" s="3" t="s">
        <v>169</v>
      </c>
      <c r="D71" s="18" t="s">
        <v>215</v>
      </c>
      <c r="F71" s="3" t="s">
        <v>170</v>
      </c>
      <c r="G71" s="3" t="s">
        <v>330</v>
      </c>
      <c r="H71" s="3" t="s">
        <v>171</v>
      </c>
      <c r="I71" s="3" t="s">
        <v>106</v>
      </c>
      <c r="J71" s="22">
        <v>28601</v>
      </c>
      <c r="K71" s="3" t="s">
        <v>754</v>
      </c>
    </row>
    <row r="72" spans="1:11">
      <c r="B72" s="3"/>
    </row>
    <row r="73" spans="1:11">
      <c r="A73" s="3" t="s">
        <v>569</v>
      </c>
      <c r="B73" s="3" t="s">
        <v>172</v>
      </c>
      <c r="F73" s="3" t="s">
        <v>341</v>
      </c>
      <c r="G73" s="3" t="s">
        <v>342</v>
      </c>
      <c r="H73" s="3" t="s">
        <v>277</v>
      </c>
      <c r="I73" s="3" t="s">
        <v>106</v>
      </c>
      <c r="J73" s="22">
        <v>28803</v>
      </c>
    </row>
    <row r="74" spans="1:11">
      <c r="B74" s="3"/>
      <c r="F74" s="3" t="s">
        <v>338</v>
      </c>
      <c r="G74" s="3" t="s">
        <v>339</v>
      </c>
      <c r="H74" s="3" t="s">
        <v>340</v>
      </c>
      <c r="I74" s="3" t="s">
        <v>106</v>
      </c>
      <c r="J74" s="22">
        <v>28773</v>
      </c>
    </row>
    <row r="75" spans="1:11">
      <c r="B75" s="3"/>
      <c r="F75" s="3" t="s">
        <v>334</v>
      </c>
      <c r="G75" s="3" t="s">
        <v>335</v>
      </c>
      <c r="H75" s="3" t="s">
        <v>336</v>
      </c>
      <c r="I75" s="3" t="s">
        <v>106</v>
      </c>
      <c r="J75" s="22" t="s">
        <v>337</v>
      </c>
    </row>
    <row r="76" spans="1:11">
      <c r="B76" s="3"/>
    </row>
    <row r="77" spans="1:11">
      <c r="A77" s="3" t="s">
        <v>569</v>
      </c>
      <c r="B77" s="3" t="s">
        <v>379</v>
      </c>
      <c r="F77" s="3" t="s">
        <v>382</v>
      </c>
      <c r="G77" s="3" t="s">
        <v>380</v>
      </c>
      <c r="H77" s="3" t="s">
        <v>381</v>
      </c>
      <c r="I77" s="3" t="s">
        <v>106</v>
      </c>
      <c r="J77" s="22">
        <v>28604</v>
      </c>
      <c r="K77" s="3" t="s">
        <v>754</v>
      </c>
    </row>
    <row r="78" spans="1:11">
      <c r="B78" s="3"/>
    </row>
    <row r="79" spans="1:11">
      <c r="A79" s="3" t="s">
        <v>569</v>
      </c>
      <c r="B79" s="3" t="s">
        <v>359</v>
      </c>
      <c r="F79" s="3" t="s">
        <v>360</v>
      </c>
      <c r="G79" s="3" t="s">
        <v>361</v>
      </c>
      <c r="H79" s="3" t="s">
        <v>362</v>
      </c>
      <c r="I79" s="3" t="s">
        <v>106</v>
      </c>
      <c r="J79" s="22">
        <v>28772</v>
      </c>
    </row>
    <row r="80" spans="1:11">
      <c r="B80" s="3"/>
    </row>
    <row r="81" spans="1:14">
      <c r="A81" s="3" t="s">
        <v>569</v>
      </c>
      <c r="B81" s="3" t="s">
        <v>372</v>
      </c>
      <c r="F81" s="3" t="s">
        <v>375</v>
      </c>
      <c r="G81" s="3" t="s">
        <v>374</v>
      </c>
      <c r="H81" s="3" t="s">
        <v>373</v>
      </c>
      <c r="I81" s="3" t="s">
        <v>173</v>
      </c>
      <c r="J81" s="22">
        <v>37882</v>
      </c>
    </row>
    <row r="82" spans="1:14">
      <c r="B82" s="3"/>
    </row>
    <row r="83" spans="1:14">
      <c r="A83" s="3" t="s">
        <v>569</v>
      </c>
      <c r="B83" s="3" t="s">
        <v>174</v>
      </c>
      <c r="H83" s="3" t="s">
        <v>237</v>
      </c>
      <c r="I83" s="3" t="s">
        <v>106</v>
      </c>
      <c r="K83" s="3" t="s">
        <v>754</v>
      </c>
    </row>
    <row r="84" spans="1:14">
      <c r="B84" s="3"/>
    </row>
    <row r="85" spans="1:14">
      <c r="A85" s="3" t="s">
        <v>569</v>
      </c>
      <c r="B85" s="3" t="s">
        <v>175</v>
      </c>
      <c r="F85" s="3" t="s">
        <v>418</v>
      </c>
      <c r="G85" s="3" t="s">
        <v>419</v>
      </c>
      <c r="H85" s="3" t="s">
        <v>420</v>
      </c>
      <c r="I85" s="3" t="s">
        <v>106</v>
      </c>
      <c r="J85" s="22">
        <v>28692</v>
      </c>
      <c r="K85" s="3" t="s">
        <v>754</v>
      </c>
    </row>
    <row r="86" spans="1:14">
      <c r="B86" s="3"/>
    </row>
    <row r="87" spans="1:14">
      <c r="A87" s="3" t="s">
        <v>569</v>
      </c>
      <c r="B87" s="3" t="s">
        <v>152</v>
      </c>
      <c r="C87" s="3" t="s">
        <v>153</v>
      </c>
      <c r="D87" s="18" t="s">
        <v>217</v>
      </c>
      <c r="E87" s="3" t="s">
        <v>219</v>
      </c>
      <c r="F87" s="3" t="s">
        <v>154</v>
      </c>
      <c r="G87" s="3" t="s">
        <v>220</v>
      </c>
      <c r="H87" s="3" t="s">
        <v>221</v>
      </c>
      <c r="I87" s="3" t="s">
        <v>106</v>
      </c>
      <c r="J87" s="22">
        <v>28789</v>
      </c>
    </row>
    <row r="88" spans="1:14">
      <c r="B88" s="3"/>
    </row>
    <row r="89" spans="1:14">
      <c r="A89" s="3" t="s">
        <v>569</v>
      </c>
      <c r="B89" s="3" t="s">
        <v>181</v>
      </c>
      <c r="C89" s="3" t="s">
        <v>182</v>
      </c>
      <c r="D89" s="18" t="s">
        <v>113</v>
      </c>
      <c r="F89" s="3" t="s">
        <v>114</v>
      </c>
      <c r="G89" s="3" t="s">
        <v>115</v>
      </c>
      <c r="H89" s="3" t="s">
        <v>116</v>
      </c>
      <c r="I89" s="3" t="s">
        <v>173</v>
      </c>
      <c r="J89" s="22">
        <v>37620</v>
      </c>
    </row>
    <row r="90" spans="1:14">
      <c r="B90" s="3"/>
    </row>
    <row r="91" spans="1:14" s="3" customFormat="1" ht="12.75">
      <c r="A91" s="19" t="s">
        <v>1261</v>
      </c>
      <c r="C91" s="30"/>
      <c r="D91" s="6"/>
      <c r="E91" s="6"/>
      <c r="M91" s="22"/>
      <c r="N91" s="6"/>
    </row>
    <row r="92" spans="1:14" s="3" customFormat="1" ht="12.75">
      <c r="A92" s="2" t="s">
        <v>1289</v>
      </c>
      <c r="C92" s="6"/>
      <c r="D92" s="18" t="s">
        <v>1262</v>
      </c>
      <c r="H92" s="2" t="s">
        <v>1397</v>
      </c>
      <c r="K92" s="22"/>
      <c r="L92" s="6"/>
    </row>
    <row r="93" spans="1:14" s="3" customFormat="1" ht="12.75">
      <c r="A93" s="19"/>
      <c r="C93" s="3" t="s">
        <v>32</v>
      </c>
      <c r="D93" s="82" t="s">
        <v>795</v>
      </c>
      <c r="E93" s="8" t="s">
        <v>33</v>
      </c>
      <c r="H93" s="3" t="s">
        <v>245</v>
      </c>
      <c r="I93" s="3" t="s">
        <v>106</v>
      </c>
      <c r="J93" s="22"/>
      <c r="K93" s="6"/>
    </row>
    <row r="94" spans="1:14" s="3" customFormat="1" ht="12.75">
      <c r="A94" s="19"/>
      <c r="B94" s="3" t="s">
        <v>1693</v>
      </c>
      <c r="C94" s="3" t="s">
        <v>241</v>
      </c>
      <c r="D94" s="18" t="s">
        <v>859</v>
      </c>
      <c r="E94" s="8"/>
      <c r="J94" s="22"/>
      <c r="K94" s="6"/>
    </row>
    <row r="95" spans="1:14" s="3" customFormat="1" ht="12.75">
      <c r="A95" s="6">
        <v>1</v>
      </c>
      <c r="B95" s="3" t="s">
        <v>1247</v>
      </c>
      <c r="D95" s="18" t="s">
        <v>1240</v>
      </c>
      <c r="J95" s="22"/>
      <c r="K95" s="6"/>
    </row>
    <row r="96" spans="1:14" s="3" customFormat="1" ht="12.75">
      <c r="A96" s="6"/>
      <c r="C96" s="3" t="s">
        <v>1241</v>
      </c>
      <c r="D96" s="18" t="s">
        <v>1242</v>
      </c>
      <c r="J96" s="22"/>
      <c r="K96" s="6"/>
    </row>
    <row r="97" spans="1:11" s="3" customFormat="1" ht="12.75">
      <c r="A97" s="6">
        <v>2</v>
      </c>
      <c r="B97" s="3" t="s">
        <v>1246</v>
      </c>
      <c r="D97" s="18" t="s">
        <v>1243</v>
      </c>
      <c r="F97" s="90"/>
      <c r="J97" s="22"/>
      <c r="K97" s="6"/>
    </row>
    <row r="98" spans="1:11" s="3" customFormat="1" ht="12.75">
      <c r="A98" s="6"/>
      <c r="C98" s="3" t="s">
        <v>1245</v>
      </c>
      <c r="D98" s="18" t="s">
        <v>1244</v>
      </c>
      <c r="J98" s="22"/>
      <c r="K98" s="6"/>
    </row>
    <row r="99" spans="1:11" s="3" customFormat="1" ht="12.75">
      <c r="A99" s="6">
        <v>3</v>
      </c>
      <c r="B99" s="3" t="s">
        <v>1250</v>
      </c>
      <c r="C99" s="3" t="s">
        <v>1248</v>
      </c>
      <c r="D99" s="18" t="s">
        <v>1249</v>
      </c>
      <c r="J99" s="22"/>
      <c r="K99" s="6"/>
    </row>
    <row r="100" spans="1:11" s="3" customFormat="1" ht="12.75">
      <c r="A100" s="6">
        <v>4</v>
      </c>
      <c r="B100" s="3" t="s">
        <v>1251</v>
      </c>
      <c r="D100" s="18" t="s">
        <v>1253</v>
      </c>
      <c r="J100" s="22"/>
      <c r="K100" s="6"/>
    </row>
    <row r="101" spans="1:11" s="3" customFormat="1" ht="12.75">
      <c r="A101" s="6"/>
      <c r="C101" s="3" t="s">
        <v>1252</v>
      </c>
      <c r="D101" s="18" t="s">
        <v>1254</v>
      </c>
      <c r="J101" s="22"/>
      <c r="K101" s="6"/>
    </row>
    <row r="102" spans="1:11" s="3" customFormat="1" ht="12.75">
      <c r="A102" s="6"/>
      <c r="D102" s="18"/>
      <c r="J102" s="22"/>
      <c r="K102" s="6"/>
    </row>
    <row r="103" spans="1:11" s="3" customFormat="1" ht="12.75">
      <c r="A103" s="6">
        <v>5</v>
      </c>
      <c r="B103" s="3" t="s">
        <v>1258</v>
      </c>
      <c r="D103" s="18" t="s">
        <v>1256</v>
      </c>
    </row>
    <row r="104" spans="1:11" s="3" customFormat="1" ht="12.75">
      <c r="A104" s="6"/>
      <c r="C104" s="3" t="s">
        <v>1255</v>
      </c>
      <c r="D104" s="18" t="s">
        <v>1257</v>
      </c>
    </row>
    <row r="105" spans="1:11" s="3" customFormat="1" ht="12.75">
      <c r="A105" s="6"/>
      <c r="C105" s="3" t="s">
        <v>2013</v>
      </c>
      <c r="D105" s="18" t="s">
        <v>2018</v>
      </c>
      <c r="E105" s="3" t="s">
        <v>2014</v>
      </c>
    </row>
    <row r="106" spans="1:11" s="3" customFormat="1" ht="12.75">
      <c r="A106" s="6"/>
      <c r="B106" s="3" t="s">
        <v>1695</v>
      </c>
      <c r="C106" s="8" t="s">
        <v>786</v>
      </c>
      <c r="D106" s="82" t="s">
        <v>785</v>
      </c>
      <c r="E106" s="8" t="s">
        <v>803</v>
      </c>
      <c r="F106" s="8" t="s">
        <v>804</v>
      </c>
      <c r="G106" s="8"/>
      <c r="H106" s="8" t="s">
        <v>807</v>
      </c>
      <c r="I106" s="8" t="s">
        <v>106</v>
      </c>
      <c r="J106" s="25"/>
    </row>
    <row r="107" spans="1:11" s="3" customFormat="1" ht="12.75">
      <c r="A107" s="6"/>
      <c r="B107" s="3" t="s">
        <v>1695</v>
      </c>
      <c r="C107" s="8" t="s">
        <v>206</v>
      </c>
      <c r="D107" s="113" t="s">
        <v>540</v>
      </c>
      <c r="E107" s="8" t="s">
        <v>442</v>
      </c>
      <c r="F107" s="8"/>
      <c r="G107" s="8" t="s">
        <v>1634</v>
      </c>
      <c r="H107" s="8" t="s">
        <v>1635</v>
      </c>
      <c r="I107" s="8" t="s">
        <v>106</v>
      </c>
      <c r="J107" s="25">
        <v>28761</v>
      </c>
    </row>
    <row r="108" spans="1:11" s="3" customFormat="1" ht="12.75">
      <c r="A108" s="6"/>
      <c r="C108" s="8"/>
      <c r="D108" s="113"/>
      <c r="E108" s="8"/>
      <c r="F108" s="8"/>
      <c r="G108" s="8"/>
      <c r="H108" s="8"/>
      <c r="I108" s="8"/>
      <c r="J108" s="25"/>
    </row>
    <row r="109" spans="1:11" s="3" customFormat="1" ht="12.75">
      <c r="A109" s="6">
        <v>6</v>
      </c>
      <c r="B109" s="3" t="s">
        <v>1260</v>
      </c>
      <c r="D109" s="18" t="s">
        <v>1259</v>
      </c>
    </row>
    <row r="110" spans="1:11" s="3" customFormat="1" ht="12.75">
      <c r="A110" s="6"/>
      <c r="C110" s="3" t="s">
        <v>533</v>
      </c>
      <c r="D110" s="18" t="s">
        <v>781</v>
      </c>
      <c r="E110" s="73" t="s">
        <v>534</v>
      </c>
      <c r="H110" s="3" t="s">
        <v>782</v>
      </c>
      <c r="I110" s="3" t="s">
        <v>106</v>
      </c>
    </row>
    <row r="111" spans="1:11" s="3" customFormat="1" ht="12.75">
      <c r="A111" s="6"/>
      <c r="B111" s="3" t="s">
        <v>1263</v>
      </c>
      <c r="D111" s="18" t="s">
        <v>1265</v>
      </c>
    </row>
    <row r="112" spans="1:11" s="3" customFormat="1" ht="12.75">
      <c r="A112" s="6"/>
      <c r="C112" s="3" t="s">
        <v>1264</v>
      </c>
      <c r="D112" s="18" t="s">
        <v>1266</v>
      </c>
      <c r="J112" s="22"/>
      <c r="K112" s="6"/>
    </row>
    <row r="113" spans="1:11" s="3" customFormat="1" ht="12.75">
      <c r="A113" s="6"/>
      <c r="D113" s="18"/>
      <c r="J113" s="22"/>
      <c r="K113" s="6"/>
    </row>
    <row r="114" spans="1:11" s="3" customFormat="1" ht="12.75">
      <c r="A114" s="6">
        <v>7</v>
      </c>
      <c r="B114" s="3" t="s">
        <v>1267</v>
      </c>
      <c r="D114" s="18" t="s">
        <v>1268</v>
      </c>
      <c r="J114" s="22"/>
      <c r="K114" s="6"/>
    </row>
    <row r="115" spans="1:11" s="3" customFormat="1" ht="12.75">
      <c r="A115" s="6"/>
      <c r="C115" s="3" t="s">
        <v>98</v>
      </c>
      <c r="D115" s="18" t="s">
        <v>261</v>
      </c>
      <c r="E115" s="3" t="s">
        <v>556</v>
      </c>
      <c r="F115" s="3" t="s">
        <v>557</v>
      </c>
      <c r="H115" s="3" t="s">
        <v>288</v>
      </c>
      <c r="I115" s="3" t="s">
        <v>106</v>
      </c>
      <c r="J115" s="22"/>
      <c r="K115" s="6"/>
    </row>
    <row r="116" spans="1:11" s="3" customFormat="1" ht="12.75">
      <c r="A116" s="6"/>
      <c r="B116" s="3" t="s">
        <v>1694</v>
      </c>
      <c r="C116" s="3" t="s">
        <v>97</v>
      </c>
      <c r="D116" s="18" t="s">
        <v>263</v>
      </c>
      <c r="J116" s="22"/>
      <c r="K116" s="6"/>
    </row>
    <row r="117" spans="1:11" s="3" customFormat="1" ht="12.75">
      <c r="A117" s="6"/>
      <c r="B117" s="3" t="s">
        <v>1694</v>
      </c>
      <c r="C117" s="8" t="s">
        <v>290</v>
      </c>
      <c r="D117" s="82" t="s">
        <v>291</v>
      </c>
      <c r="E117" s="3" t="s">
        <v>558</v>
      </c>
      <c r="H117" s="3" t="s">
        <v>237</v>
      </c>
      <c r="I117" s="3" t="s">
        <v>106</v>
      </c>
      <c r="J117" s="22"/>
      <c r="K117" s="6"/>
    </row>
    <row r="118" spans="1:11" s="3" customFormat="1" ht="12.75">
      <c r="A118" s="6"/>
      <c r="B118" s="3" t="s">
        <v>1694</v>
      </c>
      <c r="C118" s="3" t="s">
        <v>866</v>
      </c>
      <c r="D118" s="18" t="s">
        <v>865</v>
      </c>
      <c r="J118" s="22"/>
      <c r="K118" s="6"/>
    </row>
    <row r="119" spans="1:11" s="3" customFormat="1" ht="12.75">
      <c r="A119" s="6"/>
      <c r="B119" s="3" t="s">
        <v>1694</v>
      </c>
      <c r="C119" s="3" t="s">
        <v>880</v>
      </c>
      <c r="D119" s="18" t="s">
        <v>881</v>
      </c>
      <c r="J119" s="22"/>
      <c r="K119" s="6"/>
    </row>
    <row r="120" spans="1:11" s="3" customFormat="1" ht="12.75">
      <c r="A120" s="6"/>
      <c r="D120" s="18"/>
      <c r="J120" s="22"/>
      <c r="K120" s="6"/>
    </row>
    <row r="121" spans="1:11" s="3" customFormat="1" ht="12.75">
      <c r="A121" s="6">
        <v>8</v>
      </c>
      <c r="B121" s="3" t="s">
        <v>1269</v>
      </c>
      <c r="D121" s="18" t="s">
        <v>1270</v>
      </c>
      <c r="J121" s="22"/>
      <c r="K121" s="6"/>
    </row>
    <row r="122" spans="1:11" s="3" customFormat="1" ht="12.75">
      <c r="A122" s="6"/>
      <c r="C122" s="3" t="s">
        <v>1271</v>
      </c>
      <c r="D122" s="18" t="s">
        <v>1272</v>
      </c>
      <c r="J122" s="22"/>
      <c r="K122" s="6"/>
    </row>
    <row r="123" spans="1:11" s="3" customFormat="1" ht="12.75" customHeight="1">
      <c r="A123" s="6">
        <v>9</v>
      </c>
      <c r="B123" s="3" t="s">
        <v>1273</v>
      </c>
      <c r="D123" s="18" t="s">
        <v>1275</v>
      </c>
      <c r="J123" s="22"/>
      <c r="K123" s="6"/>
    </row>
    <row r="124" spans="1:11" s="3" customFormat="1" ht="12.75" customHeight="1">
      <c r="A124" s="6"/>
      <c r="C124" s="3" t="s">
        <v>1274</v>
      </c>
      <c r="D124" s="18" t="s">
        <v>1276</v>
      </c>
      <c r="J124" s="22"/>
      <c r="K124" s="6"/>
    </row>
    <row r="125" spans="1:11" s="3" customFormat="1" ht="12.75" customHeight="1">
      <c r="A125" s="6">
        <v>10</v>
      </c>
      <c r="B125" s="3" t="s">
        <v>1278</v>
      </c>
      <c r="C125" s="3" t="s">
        <v>1284</v>
      </c>
      <c r="D125" s="18" t="s">
        <v>1285</v>
      </c>
      <c r="J125" s="22"/>
      <c r="K125" s="6"/>
    </row>
    <row r="126" spans="1:11" s="3" customFormat="1" ht="12.75">
      <c r="A126" s="6">
        <v>11</v>
      </c>
      <c r="B126" s="3" t="s">
        <v>1277</v>
      </c>
      <c r="C126" s="3" t="s">
        <v>1283</v>
      </c>
      <c r="D126" s="18" t="s">
        <v>1286</v>
      </c>
      <c r="J126" s="22"/>
      <c r="K126" s="6"/>
    </row>
    <row r="127" spans="1:11" s="3" customFormat="1" ht="12.75">
      <c r="A127" s="6">
        <v>12</v>
      </c>
      <c r="B127" s="3" t="s">
        <v>1279</v>
      </c>
      <c r="C127" s="3" t="s">
        <v>1282</v>
      </c>
      <c r="D127" s="18" t="s">
        <v>1288</v>
      </c>
      <c r="J127" s="22"/>
      <c r="K127" s="6"/>
    </row>
    <row r="128" spans="1:11" s="3" customFormat="1" ht="12.75">
      <c r="A128" s="6">
        <v>13</v>
      </c>
      <c r="B128" s="3" t="s">
        <v>1280</v>
      </c>
      <c r="C128" s="3" t="s">
        <v>1281</v>
      </c>
      <c r="D128" s="18" t="s">
        <v>1287</v>
      </c>
      <c r="H128" s="3" t="s">
        <v>1510</v>
      </c>
      <c r="I128" s="3" t="s">
        <v>106</v>
      </c>
      <c r="J128" s="22"/>
      <c r="K128" s="6"/>
    </row>
    <row r="129" spans="1:11" s="3" customFormat="1" ht="12.75">
      <c r="A129" s="6"/>
      <c r="D129" s="18"/>
      <c r="J129" s="22"/>
      <c r="K129" s="6"/>
    </row>
    <row r="130" spans="1:11" s="3" customFormat="1" ht="12.75">
      <c r="A130" s="19" t="s">
        <v>1447</v>
      </c>
      <c r="D130" s="18"/>
      <c r="J130" s="22"/>
      <c r="K130" s="6"/>
    </row>
    <row r="131" spans="1:11" s="3" customFormat="1" ht="12.75">
      <c r="A131" s="6"/>
      <c r="C131" s="8" t="s">
        <v>587</v>
      </c>
      <c r="D131" s="82" t="s">
        <v>582</v>
      </c>
      <c r="E131" s="8" t="s">
        <v>35</v>
      </c>
      <c r="F131" s="8" t="s">
        <v>588</v>
      </c>
      <c r="G131" s="8" t="s">
        <v>583</v>
      </c>
      <c r="H131" s="8" t="s">
        <v>237</v>
      </c>
      <c r="I131" s="8" t="s">
        <v>106</v>
      </c>
      <c r="J131" s="22"/>
      <c r="K131" s="6"/>
    </row>
    <row r="132" spans="1:11" s="3" customFormat="1">
      <c r="A132" s="6"/>
      <c r="F132" s="84"/>
      <c r="H132" s="84"/>
      <c r="J132" s="22"/>
      <c r="K132" s="6"/>
    </row>
    <row r="133" spans="1:11" s="3" customFormat="1" ht="12.75">
      <c r="A133" s="19" t="s">
        <v>1290</v>
      </c>
      <c r="G133" s="2" t="s">
        <v>1397</v>
      </c>
      <c r="J133" s="22"/>
      <c r="K133" s="6"/>
    </row>
    <row r="134" spans="1:11" s="3" customFormat="1" ht="12.75">
      <c r="A134" s="6">
        <v>1</v>
      </c>
      <c r="B134" s="3" t="s">
        <v>1239</v>
      </c>
      <c r="D134" s="80" t="s">
        <v>1235</v>
      </c>
      <c r="J134" s="22"/>
      <c r="K134" s="6"/>
    </row>
    <row r="135" spans="1:11" s="3" customFormat="1" ht="12.75">
      <c r="A135" s="6"/>
      <c r="D135" s="18" t="s">
        <v>1233</v>
      </c>
      <c r="J135" s="22"/>
      <c r="K135" s="6"/>
    </row>
    <row r="136" spans="1:11" s="3" customFormat="1" ht="12.75">
      <c r="A136" s="6"/>
      <c r="C136" s="3" t="s">
        <v>756</v>
      </c>
      <c r="D136" s="18" t="s">
        <v>1841</v>
      </c>
      <c r="J136" s="22"/>
      <c r="K136" s="6"/>
    </row>
    <row r="137" spans="1:11" s="3" customFormat="1" ht="12.75">
      <c r="A137" s="6">
        <v>2</v>
      </c>
      <c r="B137" s="3" t="s">
        <v>1237</v>
      </c>
      <c r="D137" s="80" t="s">
        <v>1236</v>
      </c>
      <c r="J137" s="22"/>
      <c r="K137" s="6"/>
    </row>
    <row r="138" spans="1:11" s="3" customFormat="1" ht="12.75">
      <c r="A138" s="6">
        <v>3</v>
      </c>
      <c r="B138" s="3" t="s">
        <v>1238</v>
      </c>
      <c r="D138" s="18" t="s">
        <v>1234</v>
      </c>
      <c r="J138" s="22"/>
      <c r="K138" s="6"/>
    </row>
    <row r="139" spans="1:11" s="3" customFormat="1" ht="12.75">
      <c r="A139" s="6"/>
      <c r="D139" s="18"/>
      <c r="J139" s="22"/>
      <c r="K139" s="6"/>
    </row>
    <row r="140" spans="1:11" s="3" customFormat="1" ht="12.75">
      <c r="A140" s="6"/>
      <c r="C140" s="8" t="s">
        <v>58</v>
      </c>
      <c r="D140" s="82" t="s">
        <v>60</v>
      </c>
      <c r="E140" s="8" t="s">
        <v>61</v>
      </c>
      <c r="F140" s="8"/>
      <c r="G140" s="8" t="s">
        <v>62</v>
      </c>
      <c r="H140" s="8" t="s">
        <v>63</v>
      </c>
      <c r="I140" s="8" t="s">
        <v>64</v>
      </c>
      <c r="J140" s="25">
        <v>29212</v>
      </c>
      <c r="K140" s="6"/>
    </row>
    <row r="141" spans="1:11" s="3" customFormat="1" ht="12.75">
      <c r="A141" s="6"/>
      <c r="C141" s="8" t="s">
        <v>65</v>
      </c>
      <c r="D141" s="18" t="s">
        <v>692</v>
      </c>
      <c r="E141" s="8"/>
      <c r="F141" s="8" t="s">
        <v>532</v>
      </c>
      <c r="G141" s="8"/>
      <c r="H141" s="8" t="s">
        <v>300</v>
      </c>
      <c r="I141" s="8" t="s">
        <v>64</v>
      </c>
      <c r="J141" s="25"/>
      <c r="K141" s="6"/>
    </row>
    <row r="142" spans="1:11" s="3" customFormat="1" ht="12.75">
      <c r="A142" s="6"/>
      <c r="D142" s="18" t="s">
        <v>693</v>
      </c>
      <c r="J142" s="22"/>
      <c r="K142" s="6"/>
    </row>
    <row r="143" spans="1:11" s="3" customFormat="1" ht="12.75">
      <c r="A143" s="6"/>
      <c r="C143" s="3" t="s">
        <v>755</v>
      </c>
      <c r="J143" s="22"/>
      <c r="K143" s="6"/>
    </row>
    <row r="144" spans="1:11" s="3" customFormat="1" ht="12.75">
      <c r="A144" s="6"/>
      <c r="D144" s="18"/>
      <c r="J144" s="22"/>
      <c r="K144" s="6"/>
    </row>
    <row r="145" spans="1:11" s="3" customFormat="1" ht="12.75">
      <c r="A145" s="19" t="s">
        <v>1371</v>
      </c>
      <c r="D145" s="18" t="s">
        <v>1332</v>
      </c>
      <c r="G145" s="2" t="s">
        <v>1397</v>
      </c>
      <c r="J145" s="22"/>
      <c r="K145" s="6"/>
    </row>
    <row r="146" spans="1:11" s="3" customFormat="1" ht="12.75">
      <c r="A146" s="6"/>
      <c r="J146" s="22"/>
      <c r="K146" s="6"/>
    </row>
    <row r="147" spans="1:11" s="3" customFormat="1" ht="12.75">
      <c r="A147" s="6">
        <v>1</v>
      </c>
      <c r="B147" s="3" t="s">
        <v>1251</v>
      </c>
      <c r="D147" s="18" t="s">
        <v>1333</v>
      </c>
      <c r="J147" s="22"/>
      <c r="K147" s="6"/>
    </row>
    <row r="148" spans="1:11" s="3" customFormat="1" ht="12.75">
      <c r="A148" s="6">
        <v>2</v>
      </c>
      <c r="B148" s="3" t="s">
        <v>1353</v>
      </c>
      <c r="C148" s="3" t="s">
        <v>1352</v>
      </c>
      <c r="D148" s="18" t="s">
        <v>1334</v>
      </c>
      <c r="G148" s="3" t="s">
        <v>1355</v>
      </c>
      <c r="H148" s="3" t="s">
        <v>1354</v>
      </c>
      <c r="I148" s="3" t="s">
        <v>276</v>
      </c>
      <c r="J148" s="22">
        <v>30512</v>
      </c>
      <c r="K148" s="6"/>
    </row>
    <row r="149" spans="1:11" s="3" customFormat="1" ht="12.75">
      <c r="A149" s="6">
        <v>3</v>
      </c>
      <c r="B149" s="3" t="s">
        <v>1351</v>
      </c>
      <c r="C149" s="3" t="s">
        <v>1356</v>
      </c>
      <c r="D149" s="18" t="s">
        <v>1344</v>
      </c>
      <c r="G149" s="3" t="s">
        <v>1357</v>
      </c>
      <c r="H149" s="3" t="s">
        <v>1044</v>
      </c>
      <c r="I149" s="3" t="s">
        <v>276</v>
      </c>
      <c r="J149" s="22"/>
      <c r="K149" s="6"/>
    </row>
    <row r="150" spans="1:11" s="3" customFormat="1" ht="12.75">
      <c r="A150" s="6">
        <v>4</v>
      </c>
      <c r="B150" s="3" t="s">
        <v>1350</v>
      </c>
      <c r="C150" s="3" t="s">
        <v>1358</v>
      </c>
      <c r="D150" s="18" t="s">
        <v>1345</v>
      </c>
      <c r="G150" s="3" t="s">
        <v>1360</v>
      </c>
      <c r="H150" s="3" t="s">
        <v>1359</v>
      </c>
      <c r="I150" s="3" t="s">
        <v>276</v>
      </c>
      <c r="J150" s="22">
        <v>30161</v>
      </c>
      <c r="K150" s="6"/>
    </row>
    <row r="151" spans="1:11" s="3" customFormat="1" ht="12.75">
      <c r="A151" s="6">
        <v>5</v>
      </c>
      <c r="B151" s="3" t="s">
        <v>1349</v>
      </c>
      <c r="C151" s="3" t="s">
        <v>1361</v>
      </c>
      <c r="D151" s="18" t="s">
        <v>1346</v>
      </c>
      <c r="G151" s="3" t="s">
        <v>1362</v>
      </c>
      <c r="H151" s="3" t="s">
        <v>1036</v>
      </c>
      <c r="I151" s="3" t="s">
        <v>276</v>
      </c>
      <c r="J151" s="22"/>
      <c r="K151" s="6"/>
    </row>
    <row r="152" spans="1:11" s="3" customFormat="1" ht="12.75">
      <c r="A152" s="6">
        <v>6</v>
      </c>
      <c r="B152" s="3" t="s">
        <v>1348</v>
      </c>
      <c r="C152" s="3" t="s">
        <v>1363</v>
      </c>
      <c r="D152" s="18" t="s">
        <v>1347</v>
      </c>
      <c r="G152" s="3" t="s">
        <v>1365</v>
      </c>
      <c r="H152" s="3" t="s">
        <v>1364</v>
      </c>
      <c r="I152" s="3" t="s">
        <v>276</v>
      </c>
      <c r="J152" s="22">
        <v>30533</v>
      </c>
      <c r="K152" s="6"/>
    </row>
    <row r="153" spans="1:11" s="3" customFormat="1" ht="12.75">
      <c r="A153" s="6">
        <v>7</v>
      </c>
      <c r="B153" s="3" t="s">
        <v>1367</v>
      </c>
      <c r="C153" s="3" t="s">
        <v>1366</v>
      </c>
      <c r="G153" s="3" t="s">
        <v>1369</v>
      </c>
      <c r="H153" s="3" t="s">
        <v>1368</v>
      </c>
      <c r="I153" s="3" t="s">
        <v>276</v>
      </c>
      <c r="J153" s="22">
        <v>31210</v>
      </c>
      <c r="K153" s="6"/>
    </row>
    <row r="154" spans="1:11" s="3" customFormat="1" ht="12.75">
      <c r="A154" s="6">
        <v>8</v>
      </c>
      <c r="B154" s="3" t="s">
        <v>1385</v>
      </c>
      <c r="C154" s="3" t="s">
        <v>1378</v>
      </c>
      <c r="D154" s="18" t="s">
        <v>1375</v>
      </c>
      <c r="G154" s="3" t="s">
        <v>1379</v>
      </c>
      <c r="H154" s="3" t="s">
        <v>1380</v>
      </c>
      <c r="I154" s="3" t="s">
        <v>276</v>
      </c>
      <c r="J154" s="22">
        <v>30605</v>
      </c>
      <c r="K154" s="6"/>
    </row>
    <row r="155" spans="1:11" s="3" customFormat="1" ht="12.75">
      <c r="A155" s="6">
        <v>9</v>
      </c>
      <c r="B155" s="3" t="s">
        <v>1384</v>
      </c>
      <c r="D155" s="18" t="s">
        <v>1376</v>
      </c>
      <c r="G155" s="3" t="s">
        <v>1381</v>
      </c>
      <c r="I155" s="3" t="s">
        <v>276</v>
      </c>
      <c r="J155" s="22"/>
      <c r="K155" s="6"/>
    </row>
    <row r="156" spans="1:11" s="3" customFormat="1">
      <c r="A156" s="6"/>
      <c r="B156" s="91"/>
      <c r="C156" s="3" t="s">
        <v>1377</v>
      </c>
      <c r="D156" s="18" t="s">
        <v>1382</v>
      </c>
      <c r="E156" s="3" t="s">
        <v>1383</v>
      </c>
      <c r="J156" s="22"/>
      <c r="K156" s="6"/>
    </row>
    <row r="157" spans="1:11" s="3" customFormat="1">
      <c r="A157" s="6"/>
      <c r="B157" s="91"/>
      <c r="C157" s="8" t="s">
        <v>1944</v>
      </c>
      <c r="D157" s="82" t="s">
        <v>1941</v>
      </c>
      <c r="E157" s="59" t="s">
        <v>1942</v>
      </c>
      <c r="F157" s="8" t="s">
        <v>1943</v>
      </c>
      <c r="G157" s="8" t="s">
        <v>1946</v>
      </c>
      <c r="H157" s="8" t="s">
        <v>1945</v>
      </c>
      <c r="I157" s="8" t="s">
        <v>106</v>
      </c>
      <c r="J157" s="25">
        <v>28741</v>
      </c>
      <c r="K157" s="6"/>
    </row>
    <row r="158" spans="1:11" s="3" customFormat="1" ht="12.75">
      <c r="A158" s="6">
        <v>10</v>
      </c>
      <c r="B158" s="3" t="s">
        <v>1387</v>
      </c>
      <c r="C158" s="3" t="s">
        <v>1388</v>
      </c>
      <c r="D158" s="18" t="s">
        <v>1386</v>
      </c>
      <c r="G158" s="3" t="s">
        <v>1390</v>
      </c>
      <c r="H158" s="3" t="s">
        <v>1389</v>
      </c>
      <c r="I158" s="3" t="s">
        <v>276</v>
      </c>
      <c r="J158" s="22">
        <v>30643</v>
      </c>
      <c r="K158" s="6"/>
    </row>
    <row r="159" spans="1:11" s="3" customFormat="1" ht="12.75">
      <c r="A159" s="6">
        <v>11</v>
      </c>
      <c r="B159" s="3" t="s">
        <v>1400</v>
      </c>
      <c r="C159" s="3" t="s">
        <v>1392</v>
      </c>
      <c r="D159" s="18" t="s">
        <v>1391</v>
      </c>
      <c r="G159" s="3" t="s">
        <v>1398</v>
      </c>
      <c r="H159" s="3" t="s">
        <v>1399</v>
      </c>
      <c r="I159" s="3" t="s">
        <v>276</v>
      </c>
      <c r="J159" s="22">
        <v>30024</v>
      </c>
      <c r="K159" s="6"/>
    </row>
    <row r="160" spans="1:11" s="3" customFormat="1" ht="12.75">
      <c r="A160" s="6">
        <v>12</v>
      </c>
      <c r="B160" s="3" t="s">
        <v>1401</v>
      </c>
      <c r="C160" s="3" t="s">
        <v>1393</v>
      </c>
      <c r="D160" s="18" t="s">
        <v>1394</v>
      </c>
      <c r="G160" s="3" t="s">
        <v>1396</v>
      </c>
      <c r="H160" s="3" t="s">
        <v>1395</v>
      </c>
      <c r="I160" s="3" t="s">
        <v>276</v>
      </c>
      <c r="J160" s="22">
        <v>30076</v>
      </c>
      <c r="K160" s="6"/>
    </row>
    <row r="161" spans="1:11" s="3" customFormat="1" ht="12.75">
      <c r="D161" s="18"/>
      <c r="J161" s="22"/>
      <c r="K161" s="6"/>
    </row>
    <row r="162" spans="1:11" s="3" customFormat="1" ht="12.75">
      <c r="A162" s="2" t="s">
        <v>1447</v>
      </c>
      <c r="D162" s="18"/>
      <c r="J162" s="22"/>
      <c r="K162" s="6"/>
    </row>
    <row r="163" spans="1:11" s="3" customFormat="1" ht="12.75">
      <c r="C163" s="3" t="s">
        <v>54</v>
      </c>
      <c r="D163" s="18" t="s">
        <v>266</v>
      </c>
      <c r="E163" s="3" t="s">
        <v>55</v>
      </c>
      <c r="H163" s="3" t="s">
        <v>287</v>
      </c>
      <c r="I163" s="3" t="s">
        <v>106</v>
      </c>
      <c r="J163" s="22"/>
      <c r="K163" s="6"/>
    </row>
    <row r="164" spans="1:11" s="3" customFormat="1" ht="12.75">
      <c r="A164" s="6"/>
      <c r="J164" s="22"/>
      <c r="K164" s="6"/>
    </row>
    <row r="165" spans="1:11" s="3" customFormat="1" ht="12.75">
      <c r="A165" s="19" t="s">
        <v>1291</v>
      </c>
      <c r="D165" s="18" t="s">
        <v>1300</v>
      </c>
      <c r="G165" s="2" t="s">
        <v>1397</v>
      </c>
      <c r="J165" s="22"/>
      <c r="K165" s="6"/>
    </row>
    <row r="166" spans="1:11" s="3" customFormat="1" ht="14.25">
      <c r="A166" s="19"/>
      <c r="C166" s="3" t="s">
        <v>1838</v>
      </c>
      <c r="D166" s="18" t="s">
        <v>1839</v>
      </c>
      <c r="G166" s="86"/>
      <c r="J166" s="22"/>
      <c r="K166" s="6"/>
    </row>
    <row r="167" spans="1:11" s="3" customFormat="1" ht="12.75">
      <c r="A167" s="6">
        <v>1</v>
      </c>
      <c r="B167" s="3" t="s">
        <v>1336</v>
      </c>
      <c r="D167" s="18" t="s">
        <v>1310</v>
      </c>
      <c r="J167" s="22"/>
      <c r="K167" s="6"/>
    </row>
    <row r="168" spans="1:11" s="3" customFormat="1" ht="14.25">
      <c r="A168" s="6"/>
      <c r="B168" s="86"/>
      <c r="C168" s="3" t="s">
        <v>1320</v>
      </c>
      <c r="D168" s="18" t="s">
        <v>1311</v>
      </c>
      <c r="J168" s="22"/>
      <c r="K168" s="6"/>
    </row>
    <row r="169" spans="1:11" s="3" customFormat="1" ht="12.75">
      <c r="A169" s="6">
        <v>2</v>
      </c>
      <c r="B169" s="3" t="s">
        <v>1337</v>
      </c>
      <c r="C169" s="3" t="s">
        <v>1319</v>
      </c>
      <c r="D169" s="138" t="s">
        <v>1842</v>
      </c>
      <c r="E169" s="3" t="s">
        <v>1301</v>
      </c>
      <c r="G169" s="3" t="s">
        <v>1228</v>
      </c>
      <c r="H169" s="3" t="s">
        <v>1302</v>
      </c>
      <c r="I169" s="3" t="s">
        <v>173</v>
      </c>
      <c r="J169" s="22">
        <v>37743</v>
      </c>
      <c r="K169" s="6"/>
    </row>
    <row r="170" spans="1:11" s="3" customFormat="1" ht="14.25">
      <c r="A170" s="6"/>
      <c r="B170" s="86"/>
      <c r="J170" s="22"/>
      <c r="K170" s="6"/>
    </row>
    <row r="171" spans="1:11" s="3" customFormat="1" ht="12.75">
      <c r="A171" s="6">
        <v>3</v>
      </c>
      <c r="B171" s="3" t="s">
        <v>1338</v>
      </c>
      <c r="D171" s="18" t="s">
        <v>1309</v>
      </c>
      <c r="J171" s="22"/>
      <c r="K171" s="6"/>
    </row>
    <row r="172" spans="1:11" s="3" customFormat="1" ht="14.25">
      <c r="A172" s="6"/>
      <c r="B172" s="86"/>
      <c r="C172" s="3" t="s">
        <v>1318</v>
      </c>
      <c r="D172" s="18" t="s">
        <v>1312</v>
      </c>
      <c r="E172" s="3" t="s">
        <v>1304</v>
      </c>
      <c r="F172" s="86"/>
      <c r="G172" s="3" t="s">
        <v>1303</v>
      </c>
      <c r="H172" s="3" t="s">
        <v>1716</v>
      </c>
      <c r="I172" s="3" t="s">
        <v>173</v>
      </c>
      <c r="J172" s="22">
        <v>37828</v>
      </c>
      <c r="K172" s="6"/>
    </row>
    <row r="173" spans="1:11" s="3" customFormat="1" ht="12.75">
      <c r="A173" s="6">
        <v>4</v>
      </c>
      <c r="B173" s="3" t="s">
        <v>1335</v>
      </c>
      <c r="D173" s="18" t="s">
        <v>1308</v>
      </c>
      <c r="K173" s="6"/>
    </row>
    <row r="174" spans="1:11" s="3" customFormat="1" ht="14.25">
      <c r="A174" s="6"/>
      <c r="B174" s="86"/>
      <c r="C174" s="3" t="s">
        <v>1316</v>
      </c>
      <c r="D174" s="18" t="s">
        <v>1326</v>
      </c>
      <c r="J174" s="22"/>
      <c r="K174" s="6"/>
    </row>
    <row r="175" spans="1:11" s="3" customFormat="1" ht="12.75">
      <c r="A175" s="6">
        <v>5</v>
      </c>
      <c r="B175" s="3" t="s">
        <v>1339</v>
      </c>
      <c r="D175" s="18" t="s">
        <v>1327</v>
      </c>
      <c r="E175" s="131" t="s">
        <v>1230</v>
      </c>
      <c r="J175" s="22"/>
      <c r="K175" s="6"/>
    </row>
    <row r="176" spans="1:11" s="3" customFormat="1" ht="14.25">
      <c r="A176" s="6"/>
      <c r="B176" s="86"/>
      <c r="C176" s="3" t="s">
        <v>1315</v>
      </c>
      <c r="D176" s="18" t="s">
        <v>1325</v>
      </c>
      <c r="E176" s="3" t="s">
        <v>1305</v>
      </c>
      <c r="F176" s="86"/>
      <c r="G176" s="3" t="s">
        <v>1229</v>
      </c>
      <c r="H176" s="3" t="s">
        <v>1306</v>
      </c>
      <c r="I176" s="3" t="s">
        <v>173</v>
      </c>
      <c r="J176" s="22">
        <v>38138</v>
      </c>
      <c r="K176" s="6"/>
    </row>
    <row r="177" spans="1:11" s="3" customFormat="1" ht="14.25">
      <c r="A177" s="6">
        <v>6</v>
      </c>
      <c r="B177" s="3" t="s">
        <v>1340</v>
      </c>
      <c r="C177" s="3" t="s">
        <v>1314</v>
      </c>
      <c r="D177" s="18" t="s">
        <v>1324</v>
      </c>
      <c r="E177" s="3" t="s">
        <v>1317</v>
      </c>
      <c r="F177" s="86"/>
      <c r="G177" s="3" t="s">
        <v>1231</v>
      </c>
      <c r="H177" s="3" t="s">
        <v>1307</v>
      </c>
      <c r="I177" s="3" t="s">
        <v>173</v>
      </c>
      <c r="J177" s="22">
        <v>37803</v>
      </c>
      <c r="K177" s="6"/>
    </row>
    <row r="178" spans="1:11" s="3" customFormat="1" ht="14.25">
      <c r="A178" s="6"/>
      <c r="B178" s="86"/>
      <c r="J178" s="22"/>
      <c r="K178" s="6"/>
    </row>
    <row r="179" spans="1:11" s="3" customFormat="1" ht="12.75">
      <c r="A179" s="6">
        <v>7</v>
      </c>
      <c r="B179" s="3" t="s">
        <v>1341</v>
      </c>
      <c r="D179" s="18" t="s">
        <v>1323</v>
      </c>
      <c r="E179" s="131" t="s">
        <v>1232</v>
      </c>
      <c r="J179" s="22"/>
      <c r="K179" s="6"/>
    </row>
    <row r="180" spans="1:11" s="3" customFormat="1">
      <c r="A180" s="6"/>
      <c r="B180" s="86"/>
      <c r="C180" s="3" t="s">
        <v>1313</v>
      </c>
      <c r="D180" s="18" t="s">
        <v>1322</v>
      </c>
      <c r="G180" s="87"/>
      <c r="J180" s="22"/>
      <c r="K180" s="6"/>
    </row>
    <row r="181" spans="1:11" s="3" customFormat="1" ht="12.75">
      <c r="A181" s="6">
        <v>8</v>
      </c>
      <c r="B181" s="3" t="s">
        <v>1342</v>
      </c>
      <c r="D181" s="18" t="s">
        <v>1321</v>
      </c>
      <c r="J181" s="22"/>
      <c r="K181" s="6"/>
    </row>
    <row r="182" spans="1:11" s="3" customFormat="1" ht="14.25">
      <c r="A182" s="6"/>
      <c r="B182" s="86"/>
      <c r="C182" s="3" t="s">
        <v>1298</v>
      </c>
      <c r="D182" s="18" t="s">
        <v>1292</v>
      </c>
      <c r="E182" s="3" t="s">
        <v>1296</v>
      </c>
      <c r="J182" s="22"/>
      <c r="K182" s="6"/>
    </row>
    <row r="183" spans="1:11" s="3" customFormat="1" ht="12.75">
      <c r="A183" s="6">
        <v>9</v>
      </c>
      <c r="B183" s="3" t="s">
        <v>1343</v>
      </c>
      <c r="D183" s="18" t="s">
        <v>1293</v>
      </c>
      <c r="J183" s="22"/>
      <c r="K183" s="6"/>
    </row>
    <row r="184" spans="1:11" s="3" customFormat="1" ht="12.75">
      <c r="A184" s="6"/>
      <c r="C184" s="3" t="s">
        <v>1297</v>
      </c>
      <c r="D184" s="18" t="s">
        <v>1299</v>
      </c>
      <c r="E184" s="3" t="s">
        <v>1295</v>
      </c>
      <c r="G184" s="3" t="s">
        <v>1294</v>
      </c>
      <c r="H184" s="3" t="s">
        <v>116</v>
      </c>
      <c r="I184" s="3" t="s">
        <v>236</v>
      </c>
      <c r="J184" s="22">
        <v>24202</v>
      </c>
      <c r="K184" s="6"/>
    </row>
    <row r="185" spans="1:11" s="3" customFormat="1" ht="12.75">
      <c r="A185" s="6"/>
      <c r="J185" s="22"/>
      <c r="K185" s="6"/>
    </row>
    <row r="186" spans="1:11" s="3" customFormat="1" ht="12.75">
      <c r="A186" s="6"/>
      <c r="B186" s="117" t="s">
        <v>1675</v>
      </c>
      <c r="C186" s="117" t="s">
        <v>1575</v>
      </c>
      <c r="D186" s="6"/>
      <c r="E186" s="6"/>
      <c r="F186" s="6"/>
      <c r="G186" s="6"/>
      <c r="H186" s="117" t="s">
        <v>1684</v>
      </c>
      <c r="I186" s="3" t="s">
        <v>173</v>
      </c>
      <c r="J186" s="22"/>
      <c r="K186" s="6"/>
    </row>
    <row r="187" spans="1:11" s="3" customFormat="1" ht="12.75">
      <c r="A187" s="6"/>
      <c r="B187" s="117" t="s">
        <v>1577</v>
      </c>
      <c r="C187" s="117" t="s">
        <v>1576</v>
      </c>
      <c r="D187" s="6"/>
      <c r="E187" s="6"/>
      <c r="F187" s="6"/>
      <c r="G187" s="6"/>
      <c r="H187" s="117" t="s">
        <v>1685</v>
      </c>
      <c r="I187" s="3" t="s">
        <v>173</v>
      </c>
      <c r="J187" s="22"/>
      <c r="K187" s="6"/>
    </row>
    <row r="188" spans="1:11" s="3" customFormat="1" ht="12.75">
      <c r="A188" s="6"/>
      <c r="B188" s="117" t="s">
        <v>1676</v>
      </c>
      <c r="C188" s="117" t="s">
        <v>1578</v>
      </c>
      <c r="D188" s="6"/>
      <c r="E188" s="6"/>
      <c r="F188" s="6"/>
      <c r="G188" s="6"/>
      <c r="H188" s="117" t="s">
        <v>1686</v>
      </c>
      <c r="I188" s="3" t="s">
        <v>173</v>
      </c>
      <c r="J188" s="22"/>
      <c r="K188" s="6"/>
    </row>
    <row r="189" spans="1:11" s="3" customFormat="1" ht="12.75">
      <c r="A189" s="6"/>
      <c r="B189" s="117" t="s">
        <v>1677</v>
      </c>
      <c r="C189" s="117" t="s">
        <v>1579</v>
      </c>
      <c r="D189" s="6"/>
      <c r="E189" s="6"/>
      <c r="F189" s="6"/>
      <c r="G189" s="6"/>
      <c r="H189" s="117" t="s">
        <v>1687</v>
      </c>
      <c r="I189" s="3" t="s">
        <v>173</v>
      </c>
      <c r="J189" s="22"/>
      <c r="K189" s="6"/>
    </row>
    <row r="190" spans="1:11" s="3" customFormat="1" ht="12.75">
      <c r="A190" s="6"/>
      <c r="B190" s="117" t="s">
        <v>1678</v>
      </c>
      <c r="C190" s="117" t="s">
        <v>1580</v>
      </c>
      <c r="D190" s="6"/>
      <c r="E190" s="6"/>
      <c r="F190" s="6"/>
      <c r="G190" s="6"/>
      <c r="H190" s="117" t="s">
        <v>1688</v>
      </c>
      <c r="I190" s="3" t="s">
        <v>173</v>
      </c>
      <c r="J190" s="22"/>
      <c r="K190" s="6"/>
    </row>
    <row r="191" spans="1:11" s="3" customFormat="1" ht="12.75">
      <c r="A191" s="6"/>
      <c r="B191" s="117" t="s">
        <v>1679</v>
      </c>
      <c r="C191" s="117" t="s">
        <v>1581</v>
      </c>
      <c r="D191" s="6"/>
      <c r="E191" s="6"/>
      <c r="F191" s="6"/>
      <c r="G191" s="6"/>
      <c r="H191" s="117" t="s">
        <v>1380</v>
      </c>
      <c r="I191" s="3" t="s">
        <v>173</v>
      </c>
      <c r="J191" s="22"/>
      <c r="K191" s="6"/>
    </row>
    <row r="192" spans="1:11" s="3" customFormat="1" ht="12.75">
      <c r="A192" s="6"/>
      <c r="B192" s="117" t="s">
        <v>1583</v>
      </c>
      <c r="C192" s="117" t="s">
        <v>1582</v>
      </c>
      <c r="D192" s="6"/>
      <c r="E192" s="6"/>
      <c r="F192" s="6"/>
      <c r="G192" s="6"/>
      <c r="H192" s="117" t="s">
        <v>1689</v>
      </c>
      <c r="I192" s="3" t="s">
        <v>173</v>
      </c>
      <c r="J192" s="22"/>
      <c r="K192" s="6"/>
    </row>
    <row r="193" spans="1:11" s="3" customFormat="1" ht="12.75">
      <c r="A193" s="6"/>
      <c r="C193" s="117" t="s">
        <v>1584</v>
      </c>
      <c r="D193" s="6"/>
      <c r="E193" s="6"/>
      <c r="F193" s="6"/>
      <c r="G193" s="6"/>
      <c r="H193" s="117" t="s">
        <v>373</v>
      </c>
      <c r="I193" s="3" t="s">
        <v>173</v>
      </c>
      <c r="J193" s="22"/>
      <c r="K193" s="6"/>
    </row>
    <row r="194" spans="1:11" s="3" customFormat="1" ht="12.75">
      <c r="A194" s="6"/>
      <c r="C194" s="117" t="s">
        <v>1585</v>
      </c>
      <c r="D194" s="6"/>
      <c r="E194" s="6"/>
      <c r="F194" s="6"/>
      <c r="G194" s="6"/>
      <c r="H194" s="117" t="s">
        <v>373</v>
      </c>
      <c r="I194" s="3" t="s">
        <v>173</v>
      </c>
      <c r="J194" s="22"/>
      <c r="K194" s="6"/>
    </row>
    <row r="195" spans="1:11" s="3" customFormat="1" ht="12.75">
      <c r="A195" s="6"/>
      <c r="B195" s="117" t="s">
        <v>1680</v>
      </c>
      <c r="C195" s="117" t="s">
        <v>1586</v>
      </c>
      <c r="D195" s="6"/>
      <c r="E195" s="6"/>
      <c r="F195" s="6"/>
      <c r="G195" s="6"/>
      <c r="H195" s="117" t="s">
        <v>346</v>
      </c>
      <c r="I195" s="3" t="s">
        <v>173</v>
      </c>
      <c r="J195" s="22"/>
      <c r="K195" s="6"/>
    </row>
    <row r="196" spans="1:11" s="3" customFormat="1" ht="12.75">
      <c r="A196" s="6"/>
      <c r="B196" s="117" t="s">
        <v>1681</v>
      </c>
      <c r="C196" s="117" t="s">
        <v>1587</v>
      </c>
      <c r="D196" s="6"/>
      <c r="E196" s="6"/>
      <c r="F196" s="6"/>
      <c r="G196" s="6"/>
      <c r="H196" s="117" t="s">
        <v>1690</v>
      </c>
      <c r="I196" s="3" t="s">
        <v>173</v>
      </c>
      <c r="J196" s="22"/>
      <c r="K196" s="6"/>
    </row>
    <row r="197" spans="1:11" s="3" customFormat="1" ht="12.75">
      <c r="A197" s="6"/>
      <c r="B197" s="117" t="s">
        <v>1682</v>
      </c>
      <c r="C197" s="117" t="s">
        <v>1588</v>
      </c>
      <c r="D197" s="6"/>
      <c r="E197" s="6"/>
      <c r="F197" s="6"/>
      <c r="G197" s="6"/>
      <c r="H197" s="117" t="s">
        <v>1691</v>
      </c>
      <c r="I197" s="3" t="s">
        <v>173</v>
      </c>
      <c r="J197" s="22"/>
      <c r="K197" s="6"/>
    </row>
    <row r="198" spans="1:11" s="3" customFormat="1" ht="12.75">
      <c r="A198" s="6"/>
      <c r="B198" s="121" t="s">
        <v>1683</v>
      </c>
      <c r="C198" s="121" t="s">
        <v>1589</v>
      </c>
      <c r="D198" s="6"/>
      <c r="E198" s="6"/>
      <c r="F198" s="6"/>
      <c r="G198" s="6"/>
      <c r="H198" s="121" t="s">
        <v>1692</v>
      </c>
      <c r="I198" s="3" t="s">
        <v>251</v>
      </c>
      <c r="J198" s="22"/>
      <c r="K198" s="6"/>
    </row>
    <row r="199" spans="1:11" s="3" customFormat="1" ht="12.75">
      <c r="A199" s="6"/>
      <c r="J199" s="22"/>
      <c r="K199" s="6"/>
    </row>
    <row r="200" spans="1:11" s="3" customFormat="1" ht="12.75">
      <c r="A200" s="2" t="s">
        <v>1370</v>
      </c>
      <c r="D200" s="18" t="s">
        <v>1455</v>
      </c>
      <c r="E200" s="99"/>
      <c r="G200" s="2" t="s">
        <v>1397</v>
      </c>
      <c r="I200" s="3" t="s">
        <v>236</v>
      </c>
      <c r="J200" s="22"/>
      <c r="K200" s="6"/>
    </row>
    <row r="201" spans="1:11" s="3" customFormat="1" ht="12.75">
      <c r="C201" s="3" t="s">
        <v>1457</v>
      </c>
      <c r="D201" s="18" t="s">
        <v>1456</v>
      </c>
      <c r="E201" s="3" t="s">
        <v>1458</v>
      </c>
      <c r="I201" s="3" t="s">
        <v>236</v>
      </c>
      <c r="J201" s="22"/>
      <c r="K201" s="6"/>
    </row>
    <row r="202" spans="1:11" s="3" customFormat="1" ht="12.75">
      <c r="A202" s="6">
        <v>1</v>
      </c>
      <c r="B202" s="3" t="s">
        <v>1460</v>
      </c>
      <c r="D202" s="18" t="s">
        <v>1459</v>
      </c>
      <c r="I202" s="3" t="s">
        <v>236</v>
      </c>
      <c r="J202" s="22"/>
      <c r="K202" s="6"/>
    </row>
    <row r="203" spans="1:11" s="3" customFormat="1" ht="12.75">
      <c r="A203" s="6"/>
      <c r="B203" s="101"/>
      <c r="C203" s="145" t="s">
        <v>1462</v>
      </c>
      <c r="D203" s="18" t="s">
        <v>1463</v>
      </c>
      <c r="E203" s="100" t="s">
        <v>1464</v>
      </c>
      <c r="I203" s="3" t="s">
        <v>236</v>
      </c>
      <c r="J203" s="22"/>
      <c r="K203" s="6"/>
    </row>
    <row r="204" spans="1:11" s="3" customFormat="1" ht="12.75">
      <c r="A204" s="6">
        <v>2</v>
      </c>
      <c r="B204" s="3" t="s">
        <v>1469</v>
      </c>
      <c r="C204" s="80"/>
      <c r="D204" s="18" t="s">
        <v>1465</v>
      </c>
      <c r="H204" s="3" t="s">
        <v>1466</v>
      </c>
      <c r="I204" s="3" t="s">
        <v>236</v>
      </c>
      <c r="J204" s="22"/>
      <c r="K204" s="6"/>
    </row>
    <row r="205" spans="1:11" s="3" customFormat="1" ht="12.75">
      <c r="A205" s="6"/>
      <c r="C205" s="122" t="s">
        <v>1467</v>
      </c>
      <c r="D205" s="18" t="s">
        <v>1468</v>
      </c>
      <c r="E205" s="3" t="s">
        <v>1470</v>
      </c>
      <c r="G205" s="3" t="s">
        <v>1472</v>
      </c>
      <c r="H205" s="3" t="s">
        <v>1471</v>
      </c>
      <c r="I205" s="3" t="s">
        <v>236</v>
      </c>
      <c r="J205" s="22">
        <v>24477</v>
      </c>
      <c r="K205" s="6"/>
    </row>
    <row r="206" spans="1:11" s="3" customFormat="1" ht="12.75">
      <c r="A206" s="6">
        <v>3</v>
      </c>
      <c r="B206" s="3" t="s">
        <v>1475</v>
      </c>
      <c r="C206" s="80"/>
      <c r="D206" s="18" t="s">
        <v>1482</v>
      </c>
      <c r="I206" s="3" t="s">
        <v>236</v>
      </c>
      <c r="J206" s="22"/>
      <c r="K206" s="6"/>
    </row>
    <row r="207" spans="1:11" s="3" customFormat="1" ht="12.75">
      <c r="A207" s="6"/>
      <c r="C207" s="97"/>
      <c r="J207" s="22"/>
      <c r="K207" s="6"/>
    </row>
    <row r="208" spans="1:11" s="3" customFormat="1" ht="12.75">
      <c r="A208" s="6">
        <v>4</v>
      </c>
      <c r="B208" s="3" t="s">
        <v>1476</v>
      </c>
      <c r="C208" s="81"/>
      <c r="D208" s="18" t="s">
        <v>1483</v>
      </c>
      <c r="H208" s="83" t="s">
        <v>1489</v>
      </c>
      <c r="I208" s="3" t="s">
        <v>236</v>
      </c>
      <c r="J208" s="22"/>
      <c r="K208" s="6"/>
    </row>
    <row r="209" spans="1:20" s="3" customFormat="1" ht="12.75">
      <c r="A209" s="6"/>
      <c r="C209" s="80"/>
      <c r="J209" s="22"/>
      <c r="K209" s="6"/>
    </row>
    <row r="210" spans="1:20" s="3" customFormat="1" ht="12.75">
      <c r="A210" s="6">
        <v>5</v>
      </c>
      <c r="B210" s="3" t="s">
        <v>1477</v>
      </c>
      <c r="C210" s="97"/>
      <c r="D210" s="18" t="s">
        <v>1484</v>
      </c>
      <c r="G210" s="47" t="s">
        <v>1493</v>
      </c>
      <c r="H210" s="3" t="s">
        <v>1492</v>
      </c>
      <c r="I210" s="3" t="s">
        <v>236</v>
      </c>
      <c r="J210" s="22" t="s">
        <v>1491</v>
      </c>
      <c r="K210" s="6"/>
    </row>
    <row r="211" spans="1:20" s="3" customFormat="1" ht="12.75">
      <c r="A211" s="6"/>
      <c r="C211" s="3" t="s">
        <v>1490</v>
      </c>
      <c r="J211" s="22"/>
      <c r="K211" s="6"/>
    </row>
    <row r="212" spans="1:20" s="3" customFormat="1" ht="12.75">
      <c r="A212" s="6">
        <v>6</v>
      </c>
      <c r="B212" s="3" t="s">
        <v>1478</v>
      </c>
      <c r="C212" s="97"/>
      <c r="D212" s="18" t="s">
        <v>1485</v>
      </c>
      <c r="I212" s="3" t="s">
        <v>236</v>
      </c>
      <c r="J212" s="22"/>
      <c r="K212" s="6"/>
    </row>
    <row r="213" spans="1:20" s="3" customFormat="1" ht="12.75">
      <c r="A213" s="6"/>
      <c r="C213" s="79"/>
      <c r="J213" s="22"/>
      <c r="K213" s="6"/>
    </row>
    <row r="214" spans="1:20" s="3" customFormat="1" ht="12.75">
      <c r="A214" s="6">
        <v>7</v>
      </c>
      <c r="B214" s="3" t="s">
        <v>1479</v>
      </c>
      <c r="C214" s="80"/>
      <c r="D214" s="18" t="s">
        <v>1486</v>
      </c>
      <c r="I214" s="3" t="s">
        <v>236</v>
      </c>
      <c r="J214" s="22"/>
      <c r="K214" s="6"/>
    </row>
    <row r="215" spans="1:20" s="3" customFormat="1" ht="12.75">
      <c r="A215" s="6"/>
      <c r="C215" s="97"/>
      <c r="J215" s="22"/>
      <c r="K215" s="6"/>
    </row>
    <row r="216" spans="1:20" s="3" customFormat="1" ht="12.75">
      <c r="A216" s="6">
        <v>8</v>
      </c>
      <c r="B216" s="3" t="s">
        <v>1480</v>
      </c>
      <c r="C216" s="80"/>
      <c r="D216" s="18" t="s">
        <v>1487</v>
      </c>
      <c r="I216" s="3" t="s">
        <v>236</v>
      </c>
      <c r="J216" s="22"/>
      <c r="K216" s="6"/>
    </row>
    <row r="217" spans="1:20" s="3" customFormat="1" ht="12.75">
      <c r="A217" s="6"/>
      <c r="C217" s="22" t="s">
        <v>1497</v>
      </c>
      <c r="E217" s="3" t="s">
        <v>1496</v>
      </c>
      <c r="I217" s="3" t="s">
        <v>236</v>
      </c>
      <c r="J217" s="22"/>
      <c r="K217" s="6"/>
    </row>
    <row r="218" spans="1:20" s="3" customFormat="1" ht="12.75">
      <c r="A218" s="6">
        <v>9</v>
      </c>
      <c r="B218" s="3" t="s">
        <v>1481</v>
      </c>
      <c r="C218" s="80"/>
      <c r="D218" s="18" t="s">
        <v>1488</v>
      </c>
      <c r="I218" s="3" t="s">
        <v>236</v>
      </c>
      <c r="J218" s="22"/>
      <c r="K218" s="6"/>
    </row>
    <row r="219" spans="1:20" s="3" customFormat="1" ht="12.75">
      <c r="C219" s="3" t="s">
        <v>1494</v>
      </c>
      <c r="D219" s="18"/>
      <c r="G219" s="3" t="s">
        <v>1495</v>
      </c>
      <c r="H219" s="3" t="s">
        <v>687</v>
      </c>
      <c r="I219" s="3" t="s">
        <v>236</v>
      </c>
      <c r="J219" s="22"/>
      <c r="K219" s="6"/>
    </row>
    <row r="220" spans="1:20" s="3" customFormat="1" ht="12.75">
      <c r="C220" s="97"/>
      <c r="J220" s="22"/>
      <c r="K220" s="6"/>
    </row>
    <row r="221" spans="1:20" s="3" customFormat="1">
      <c r="A221" s="6"/>
      <c r="C221" s="8" t="s">
        <v>86</v>
      </c>
      <c r="D221" s="82" t="s">
        <v>233</v>
      </c>
      <c r="E221" s="8" t="s">
        <v>234</v>
      </c>
      <c r="F221" s="8"/>
      <c r="G221" s="8" t="s">
        <v>686</v>
      </c>
      <c r="H221" s="8" t="s">
        <v>687</v>
      </c>
      <c r="I221" s="8" t="s">
        <v>236</v>
      </c>
      <c r="J221" s="25">
        <v>20187</v>
      </c>
      <c r="K221" s="118"/>
      <c r="M221" s="120"/>
      <c r="N221" s="119"/>
      <c r="O221" s="120"/>
      <c r="P221" s="118"/>
      <c r="Q221" s="119"/>
      <c r="R221"/>
      <c r="S221"/>
      <c r="T221"/>
    </row>
    <row r="222" spans="1:20" s="3" customFormat="1">
      <c r="B222" s="117" t="s">
        <v>1654</v>
      </c>
      <c r="C222" s="117" t="s">
        <v>1596</v>
      </c>
      <c r="D222"/>
      <c r="E222" s="118"/>
      <c r="F222" s="118"/>
      <c r="G222" s="118"/>
      <c r="H222" s="117" t="s">
        <v>1652</v>
      </c>
      <c r="I222" s="124" t="s">
        <v>236</v>
      </c>
      <c r="J222" s="118"/>
      <c r="K222" s="118"/>
      <c r="M222" s="120"/>
      <c r="N222" s="119"/>
      <c r="O222" s="120"/>
      <c r="P222" s="118"/>
      <c r="R222"/>
      <c r="S222"/>
      <c r="T222"/>
    </row>
    <row r="223" spans="1:20" s="3" customFormat="1">
      <c r="B223" s="49"/>
      <c r="C223" s="8" t="s">
        <v>69</v>
      </c>
      <c r="D223" s="82" t="s">
        <v>312</v>
      </c>
      <c r="E223" s="8" t="s">
        <v>1699</v>
      </c>
      <c r="F223" s="8" t="s">
        <v>1700</v>
      </c>
      <c r="G223" s="8"/>
      <c r="H223" s="8" t="s">
        <v>313</v>
      </c>
      <c r="I223" s="8" t="s">
        <v>236</v>
      </c>
      <c r="J223" s="118"/>
      <c r="K223" s="118"/>
      <c r="M223" s="120"/>
      <c r="N223" s="119"/>
      <c r="O223" s="120"/>
      <c r="P223" s="118"/>
      <c r="R223"/>
      <c r="S223"/>
      <c r="T223"/>
    </row>
    <row r="224" spans="1:20" s="3" customFormat="1">
      <c r="C224" s="122"/>
      <c r="D224" s="122" t="s">
        <v>1674</v>
      </c>
      <c r="E224" s="118"/>
      <c r="F224" s="118"/>
      <c r="G224" s="118"/>
      <c r="H224" s="121"/>
      <c r="I224" s="118"/>
      <c r="J224" s="118"/>
      <c r="K224" s="118"/>
      <c r="M224" s="120"/>
      <c r="N224" s="119"/>
      <c r="O224" s="120"/>
      <c r="P224" s="118"/>
      <c r="R224"/>
      <c r="S224"/>
      <c r="T224"/>
    </row>
    <row r="225" spans="2:20" s="3" customFormat="1">
      <c r="C225" s="122"/>
      <c r="D225" s="122" t="s">
        <v>1597</v>
      </c>
      <c r="E225" s="118"/>
      <c r="F225" s="118"/>
      <c r="G225" s="118"/>
      <c r="H225" s="121"/>
      <c r="I225" s="118"/>
      <c r="J225" s="118"/>
      <c r="K225" s="118"/>
      <c r="M225" s="120"/>
      <c r="N225" s="119"/>
      <c r="O225" s="120"/>
      <c r="P225" s="118"/>
      <c r="R225"/>
      <c r="S225"/>
      <c r="T225"/>
    </row>
    <row r="226" spans="2:20" s="3" customFormat="1">
      <c r="B226" s="122"/>
      <c r="C226" s="122"/>
      <c r="D226" s="122" t="s">
        <v>2011</v>
      </c>
      <c r="E226" s="118"/>
      <c r="F226" s="118"/>
      <c r="G226" s="118"/>
      <c r="H226" s="121"/>
      <c r="I226" s="118"/>
      <c r="J226" s="118"/>
      <c r="K226" s="118"/>
      <c r="M226" s="120"/>
      <c r="N226" s="119"/>
      <c r="O226" s="120"/>
      <c r="P226" s="118"/>
      <c r="R226"/>
      <c r="S226"/>
      <c r="T226"/>
    </row>
    <row r="227" spans="2:20" s="3" customFormat="1">
      <c r="B227" s="122"/>
      <c r="C227" s="122"/>
      <c r="D227" s="122" t="s">
        <v>2012</v>
      </c>
      <c r="E227" s="118"/>
      <c r="F227" s="118"/>
      <c r="G227" s="118"/>
      <c r="H227" s="122"/>
      <c r="I227" s="118"/>
      <c r="J227" s="118"/>
      <c r="K227" s="118"/>
      <c r="M227" s="120"/>
      <c r="N227" s="119"/>
      <c r="O227" s="120"/>
      <c r="P227" s="118"/>
      <c r="R227"/>
      <c r="S227"/>
      <c r="T227"/>
    </row>
    <row r="228" spans="2:20" s="3" customFormat="1">
      <c r="C228" s="122" t="s">
        <v>613</v>
      </c>
      <c r="D228"/>
      <c r="E228" s="118"/>
      <c r="F228" s="118"/>
      <c r="G228" s="118"/>
      <c r="H228" s="117" t="s">
        <v>624</v>
      </c>
      <c r="I228" s="8" t="s">
        <v>236</v>
      </c>
      <c r="J228" s="118"/>
      <c r="K228" s="118"/>
      <c r="M228" s="120"/>
      <c r="N228" s="119"/>
      <c r="O228" s="120"/>
      <c r="P228" s="118"/>
      <c r="R228"/>
      <c r="S228"/>
      <c r="T228"/>
    </row>
    <row r="229" spans="2:20" s="3" customFormat="1">
      <c r="B229" s="117"/>
      <c r="C229" s="122"/>
      <c r="D229" s="117" t="s">
        <v>1661</v>
      </c>
      <c r="E229" s="118"/>
      <c r="F229" s="118"/>
      <c r="G229" s="118"/>
      <c r="H229" s="117"/>
      <c r="I229" s="8"/>
      <c r="J229" s="118"/>
      <c r="K229" s="118"/>
      <c r="M229" s="120"/>
      <c r="N229" s="119"/>
      <c r="O229" s="120"/>
      <c r="P229" s="118"/>
      <c r="R229"/>
      <c r="S229"/>
      <c r="T229"/>
    </row>
    <row r="230" spans="2:20" s="3" customFormat="1">
      <c r="B230" s="117" t="s">
        <v>1660</v>
      </c>
      <c r="C230" s="117" t="s">
        <v>1598</v>
      </c>
      <c r="D230"/>
      <c r="E230" s="118"/>
      <c r="F230" s="118"/>
      <c r="G230" s="118"/>
      <c r="H230" s="117" t="s">
        <v>1466</v>
      </c>
      <c r="I230" s="22" t="s">
        <v>236</v>
      </c>
      <c r="J230" s="118"/>
      <c r="K230" s="118"/>
      <c r="M230" s="120"/>
      <c r="N230" s="119"/>
      <c r="O230" s="120"/>
      <c r="P230" s="118"/>
      <c r="R230"/>
      <c r="S230"/>
      <c r="T230"/>
    </row>
    <row r="231" spans="2:20" s="3" customFormat="1">
      <c r="C231" s="122" t="s">
        <v>1658</v>
      </c>
      <c r="D231"/>
      <c r="E231" s="118"/>
      <c r="F231" s="118"/>
      <c r="G231" s="118"/>
      <c r="H231" s="117" t="s">
        <v>1657</v>
      </c>
      <c r="I231" s="22" t="s">
        <v>236</v>
      </c>
      <c r="J231" s="118"/>
      <c r="K231" s="118"/>
      <c r="M231" s="120"/>
      <c r="N231" s="119"/>
      <c r="O231" s="120"/>
      <c r="P231" s="118"/>
      <c r="R231"/>
      <c r="S231"/>
      <c r="T231"/>
    </row>
    <row r="232" spans="2:20" s="3" customFormat="1">
      <c r="B232" s="117"/>
      <c r="C232" s="122"/>
      <c r="D232" s="117" t="s">
        <v>1659</v>
      </c>
      <c r="E232" s="118"/>
      <c r="F232" s="118"/>
      <c r="G232" s="118"/>
      <c r="H232" s="117"/>
      <c r="I232" s="22"/>
      <c r="J232" s="118"/>
      <c r="K232" s="118"/>
      <c r="M232" s="120"/>
      <c r="N232" s="119"/>
      <c r="O232" s="120"/>
      <c r="P232" s="118"/>
      <c r="R232"/>
      <c r="S232"/>
      <c r="T232"/>
    </row>
    <row r="233" spans="2:20" s="3" customFormat="1">
      <c r="C233" s="117" t="s">
        <v>1599</v>
      </c>
      <c r="D233" s="82" t="s">
        <v>2023</v>
      </c>
      <c r="E233" s="8"/>
      <c r="F233" s="8"/>
      <c r="G233" s="8"/>
      <c r="H233" s="8"/>
      <c r="I233" s="8" t="s">
        <v>236</v>
      </c>
      <c r="J233" s="123"/>
      <c r="K233" s="123"/>
      <c r="M233" s="120"/>
      <c r="N233" s="120"/>
      <c r="O233" s="119"/>
      <c r="P233" s="118"/>
      <c r="R233"/>
      <c r="S233"/>
      <c r="T233"/>
    </row>
    <row r="234" spans="2:20" s="3" customFormat="1">
      <c r="B234" s="117"/>
      <c r="C234" s="117"/>
      <c r="D234" s="117" t="s">
        <v>1600</v>
      </c>
      <c r="E234" s="8"/>
      <c r="F234" s="8"/>
      <c r="G234" s="8"/>
      <c r="H234" s="8"/>
      <c r="I234" s="8"/>
      <c r="J234" s="123"/>
      <c r="K234" s="123"/>
      <c r="M234" s="120"/>
      <c r="N234" s="120"/>
      <c r="O234" s="119"/>
      <c r="P234" s="118"/>
      <c r="R234"/>
      <c r="S234"/>
      <c r="T234"/>
    </row>
    <row r="235" spans="2:20" s="3" customFormat="1">
      <c r="B235" s="117" t="s">
        <v>1602</v>
      </c>
      <c r="C235" s="117" t="s">
        <v>1601</v>
      </c>
      <c r="D235" s="53"/>
      <c r="E235" s="123"/>
      <c r="F235" s="123"/>
      <c r="G235" s="123"/>
      <c r="H235" s="117" t="s">
        <v>1813</v>
      </c>
      <c r="I235" s="25" t="s">
        <v>236</v>
      </c>
      <c r="J235" s="123"/>
      <c r="K235" s="123"/>
      <c r="M235" s="120"/>
      <c r="N235" s="120"/>
      <c r="O235" s="119"/>
      <c r="P235" s="118"/>
      <c r="R235"/>
      <c r="S235"/>
      <c r="T235"/>
    </row>
    <row r="236" spans="2:20" s="3" customFormat="1">
      <c r="B236" s="117"/>
      <c r="C236" s="122" t="s">
        <v>614</v>
      </c>
      <c r="D236" s="53"/>
      <c r="E236" s="123"/>
      <c r="F236" s="123"/>
      <c r="G236" s="123"/>
      <c r="H236" s="117" t="s">
        <v>1664</v>
      </c>
      <c r="I236" s="25" t="s">
        <v>236</v>
      </c>
      <c r="J236" s="123"/>
      <c r="K236" s="123"/>
      <c r="M236" s="120"/>
      <c r="N236" s="120"/>
      <c r="O236" s="120"/>
      <c r="P236" s="118"/>
      <c r="R236"/>
      <c r="S236"/>
      <c r="T236"/>
    </row>
    <row r="237" spans="2:20" s="3" customFormat="1">
      <c r="B237" s="117"/>
      <c r="C237" s="122"/>
      <c r="D237" s="8" t="s">
        <v>1665</v>
      </c>
      <c r="E237" s="123"/>
      <c r="F237" s="123"/>
      <c r="G237" s="123"/>
      <c r="H237" s="117"/>
      <c r="I237" s="7"/>
      <c r="J237" s="123"/>
      <c r="K237" s="123"/>
      <c r="M237" s="120"/>
      <c r="N237" s="120"/>
      <c r="O237" s="120"/>
      <c r="P237" s="118"/>
      <c r="R237"/>
      <c r="S237"/>
      <c r="T237"/>
    </row>
    <row r="238" spans="2:20" s="3" customFormat="1">
      <c r="B238" s="8" t="s">
        <v>1662</v>
      </c>
      <c r="C238" s="8" t="s">
        <v>617</v>
      </c>
      <c r="E238" s="123"/>
      <c r="F238" s="123"/>
      <c r="G238" s="123"/>
      <c r="H238" s="8" t="s">
        <v>313</v>
      </c>
      <c r="I238" s="8" t="s">
        <v>236</v>
      </c>
      <c r="J238" s="123"/>
      <c r="K238" s="123"/>
      <c r="M238" s="120"/>
      <c r="N238" s="120"/>
      <c r="O238" s="120"/>
      <c r="P238" s="118"/>
      <c r="R238"/>
      <c r="S238"/>
      <c r="T238"/>
    </row>
    <row r="239" spans="2:20" s="3" customFormat="1">
      <c r="B239" s="121"/>
      <c r="C239" s="121" t="s">
        <v>1603</v>
      </c>
      <c r="D239" s="8" t="s">
        <v>1656</v>
      </c>
      <c r="E239" s="8"/>
      <c r="F239" s="8"/>
      <c r="G239" s="8"/>
      <c r="H239" s="8" t="s">
        <v>625</v>
      </c>
      <c r="I239" s="8" t="s">
        <v>236</v>
      </c>
      <c r="J239" s="118"/>
      <c r="K239" s="118"/>
      <c r="M239" s="120"/>
      <c r="N239" s="120"/>
      <c r="O239" s="120"/>
      <c r="P239" s="118"/>
      <c r="R239"/>
      <c r="S239"/>
    </row>
    <row r="240" spans="2:20" s="3" customFormat="1">
      <c r="B240" s="121"/>
      <c r="C240" s="121"/>
      <c r="D240" s="122" t="s">
        <v>1663</v>
      </c>
      <c r="E240" s="118"/>
      <c r="F240" s="118"/>
      <c r="G240" s="118"/>
      <c r="H240" s="121" t="s">
        <v>1604</v>
      </c>
      <c r="I240" s="22" t="s">
        <v>251</v>
      </c>
      <c r="J240" s="118"/>
      <c r="K240" s="118"/>
      <c r="M240" s="120"/>
      <c r="N240" s="120"/>
      <c r="O240" s="120"/>
      <c r="P240" s="118"/>
      <c r="R240"/>
      <c r="S240"/>
    </row>
    <row r="241" spans="1:20" s="3" customFormat="1">
      <c r="B241" s="121"/>
      <c r="C241" s="121"/>
      <c r="J241" s="118"/>
      <c r="K241" s="118"/>
      <c r="M241" s="120"/>
      <c r="N241" s="120"/>
      <c r="O241" s="120"/>
      <c r="P241" s="118"/>
      <c r="R241"/>
      <c r="S241"/>
    </row>
    <row r="242" spans="1:20" s="3" customFormat="1">
      <c r="A242" s="6"/>
      <c r="B242" s="3" t="s">
        <v>1666</v>
      </c>
      <c r="C242" s="122" t="s">
        <v>1667</v>
      </c>
      <c r="D242" s="53"/>
      <c r="E242" s="123"/>
      <c r="F242" s="123"/>
      <c r="G242" s="123"/>
      <c r="H242" s="25" t="s">
        <v>1655</v>
      </c>
      <c r="I242" s="25" t="s">
        <v>236</v>
      </c>
      <c r="J242" s="123"/>
      <c r="K242" s="123"/>
      <c r="L242" s="119"/>
      <c r="M242" s="120"/>
      <c r="N242" s="120"/>
      <c r="O242" s="120"/>
      <c r="P242" s="118"/>
      <c r="Q242" s="119"/>
      <c r="R242"/>
      <c r="S242"/>
      <c r="T242"/>
    </row>
    <row r="243" spans="1:20" s="3" customFormat="1">
      <c r="A243" s="6"/>
      <c r="B243" s="8" t="s">
        <v>1662</v>
      </c>
      <c r="C243" s="122" t="s">
        <v>1668</v>
      </c>
      <c r="E243" s="123"/>
      <c r="F243" s="123"/>
      <c r="G243" s="123"/>
      <c r="H243" s="25" t="s">
        <v>1670</v>
      </c>
      <c r="I243" s="25" t="s">
        <v>236</v>
      </c>
      <c r="J243" s="123"/>
      <c r="K243" s="123"/>
      <c r="L243" s="119"/>
      <c r="M243" s="120"/>
      <c r="N243" s="119"/>
      <c r="O243" s="120"/>
      <c r="P243" s="118"/>
      <c r="Q243" s="119"/>
      <c r="R243"/>
      <c r="S243"/>
      <c r="T243"/>
    </row>
    <row r="244" spans="1:20" s="3" customFormat="1">
      <c r="A244" s="6"/>
      <c r="B244" s="8"/>
      <c r="C244" s="122"/>
      <c r="D244" s="8" t="s">
        <v>1673</v>
      </c>
      <c r="E244" s="123"/>
      <c r="F244" s="123"/>
      <c r="G244" s="123"/>
      <c r="H244" s="25"/>
      <c r="I244" s="25"/>
      <c r="J244" s="123"/>
      <c r="K244" s="123"/>
      <c r="L244" s="119"/>
      <c r="M244" s="120"/>
      <c r="N244" s="119"/>
      <c r="O244" s="120"/>
      <c r="P244" s="118"/>
      <c r="Q244" s="119"/>
      <c r="R244"/>
      <c r="S244"/>
      <c r="T244"/>
    </row>
    <row r="245" spans="1:20" s="3" customFormat="1" ht="12.75">
      <c r="B245" s="3" t="s">
        <v>1672</v>
      </c>
      <c r="C245" s="122" t="s">
        <v>1669</v>
      </c>
      <c r="H245" s="25" t="s">
        <v>1670</v>
      </c>
      <c r="I245" s="25" t="s">
        <v>236</v>
      </c>
      <c r="J245" s="22"/>
      <c r="K245" s="6"/>
    </row>
    <row r="246" spans="1:20" s="3" customFormat="1" ht="12.75">
      <c r="C246" s="8"/>
      <c r="D246" s="122" t="s">
        <v>1671</v>
      </c>
      <c r="J246" s="22"/>
      <c r="K246" s="6"/>
    </row>
    <row r="247" spans="1:20" s="3" customFormat="1" ht="12.75">
      <c r="C247" s="8" t="s">
        <v>311</v>
      </c>
      <c r="D247" s="82" t="s">
        <v>314</v>
      </c>
      <c r="E247" s="8"/>
      <c r="F247" s="8"/>
      <c r="G247" s="8"/>
      <c r="H247" s="8" t="s">
        <v>313</v>
      </c>
      <c r="I247" s="8" t="s">
        <v>236</v>
      </c>
      <c r="J247" s="22"/>
      <c r="K247" s="6"/>
    </row>
    <row r="248" spans="1:20" s="3" customFormat="1" ht="12.75">
      <c r="C248" s="8" t="s">
        <v>614</v>
      </c>
      <c r="D248" s="8"/>
      <c r="E248" s="8"/>
      <c r="F248" s="8"/>
      <c r="G248" s="8"/>
      <c r="H248" s="8" t="s">
        <v>624</v>
      </c>
      <c r="I248" s="8" t="s">
        <v>236</v>
      </c>
      <c r="J248" s="22"/>
      <c r="K248" s="6"/>
    </row>
    <row r="249" spans="1:20" s="3" customFormat="1" ht="12.75">
      <c r="C249" s="8" t="s">
        <v>615</v>
      </c>
      <c r="D249" s="8"/>
      <c r="E249" s="8"/>
      <c r="F249" s="8"/>
      <c r="G249" s="8"/>
      <c r="H249" s="8" t="s">
        <v>626</v>
      </c>
      <c r="I249" s="8" t="s">
        <v>236</v>
      </c>
      <c r="J249" s="22"/>
      <c r="K249" s="6"/>
    </row>
    <row r="250" spans="1:20" s="3" customFormat="1" ht="12.75">
      <c r="C250" s="8" t="s">
        <v>619</v>
      </c>
      <c r="D250" s="8" t="s">
        <v>621</v>
      </c>
      <c r="E250" s="8"/>
      <c r="F250" s="8"/>
      <c r="G250" s="8"/>
      <c r="H250" s="8" t="s">
        <v>625</v>
      </c>
      <c r="I250" s="8" t="s">
        <v>236</v>
      </c>
      <c r="J250" s="22"/>
      <c r="K250" s="6"/>
    </row>
    <row r="251" spans="1:20" s="3" customFormat="1" ht="12.75">
      <c r="C251" s="8"/>
      <c r="D251" s="8"/>
      <c r="E251" s="8"/>
      <c r="F251" s="8"/>
      <c r="G251" s="8"/>
      <c r="H251" s="8"/>
      <c r="I251" s="8"/>
      <c r="J251" s="22"/>
      <c r="K251" s="6"/>
    </row>
    <row r="252" spans="1:20" s="3" customFormat="1" ht="12.75">
      <c r="A252" s="2" t="s">
        <v>1373</v>
      </c>
      <c r="D252" s="18" t="s">
        <v>1374</v>
      </c>
      <c r="G252" s="2" t="s">
        <v>1397</v>
      </c>
      <c r="I252" s="3" t="s">
        <v>299</v>
      </c>
      <c r="J252" s="22"/>
      <c r="K252" s="6"/>
    </row>
    <row r="253" spans="1:20" s="3" customFormat="1" ht="12.75">
      <c r="C253" s="3" t="s">
        <v>616</v>
      </c>
      <c r="D253" s="18" t="s">
        <v>620</v>
      </c>
      <c r="E253" s="47" t="s">
        <v>1618</v>
      </c>
      <c r="G253" s="3" t="s">
        <v>1619</v>
      </c>
      <c r="H253" s="3" t="s">
        <v>1620</v>
      </c>
      <c r="I253" s="3" t="s">
        <v>299</v>
      </c>
      <c r="J253" s="22">
        <v>25276</v>
      </c>
      <c r="K253" s="6"/>
    </row>
    <row r="254" spans="1:20" s="3" customFormat="1" ht="12.75">
      <c r="A254" s="6">
        <v>1</v>
      </c>
      <c r="B254" s="3" t="s">
        <v>1454</v>
      </c>
      <c r="D254" s="18" t="s">
        <v>1453</v>
      </c>
      <c r="F254" s="97"/>
      <c r="G254" s="98"/>
      <c r="I254" s="3" t="s">
        <v>299</v>
      </c>
      <c r="J254" s="22"/>
      <c r="K254" s="6"/>
    </row>
    <row r="255" spans="1:20" s="3" customFormat="1" ht="12.75">
      <c r="A255" s="6"/>
      <c r="F255" s="97"/>
      <c r="J255" s="22"/>
      <c r="K255" s="6"/>
    </row>
    <row r="256" spans="1:20" s="3" customFormat="1" ht="12.75">
      <c r="A256" s="6">
        <v>2</v>
      </c>
      <c r="B256" s="3" t="s">
        <v>1452</v>
      </c>
      <c r="D256" s="18" t="s">
        <v>1453</v>
      </c>
      <c r="F256" s="80"/>
      <c r="H256" s="3" t="s">
        <v>1451</v>
      </c>
      <c r="I256" s="3" t="s">
        <v>299</v>
      </c>
      <c r="J256" s="22"/>
      <c r="K256" s="6"/>
    </row>
    <row r="257" spans="1:11" s="3" customFormat="1" ht="12.75">
      <c r="D257" s="18"/>
      <c r="F257" s="80"/>
      <c r="J257" s="22"/>
      <c r="K257" s="6"/>
    </row>
    <row r="258" spans="1:11" s="3" customFormat="1" ht="12.75">
      <c r="C258" s="3" t="s">
        <v>67</v>
      </c>
      <c r="D258" s="18" t="s">
        <v>787</v>
      </c>
      <c r="E258" s="3" t="s">
        <v>531</v>
      </c>
      <c r="I258" s="3" t="s">
        <v>299</v>
      </c>
      <c r="J258" s="22"/>
    </row>
    <row r="259" spans="1:11" s="3" customFormat="1" ht="12.75">
      <c r="D259" s="18" t="s">
        <v>788</v>
      </c>
      <c r="J259" s="22"/>
    </row>
    <row r="260" spans="1:11" s="3" customFormat="1" ht="12.75">
      <c r="C260" s="3" t="s">
        <v>101</v>
      </c>
      <c r="D260" s="18" t="s">
        <v>689</v>
      </c>
      <c r="E260" s="3" t="s">
        <v>690</v>
      </c>
      <c r="F260" s="3" t="s">
        <v>691</v>
      </c>
      <c r="G260" s="3" t="s">
        <v>550</v>
      </c>
      <c r="H260" s="3" t="s">
        <v>551</v>
      </c>
      <c r="I260" s="3" t="s">
        <v>299</v>
      </c>
      <c r="J260" s="22">
        <v>24901</v>
      </c>
    </row>
    <row r="261" spans="1:11" s="3" customFormat="1">
      <c r="D261" s="18" t="s">
        <v>800</v>
      </c>
      <c r="F261" s="1"/>
      <c r="J261" s="22"/>
    </row>
    <row r="262" spans="1:11" s="3" customFormat="1" ht="12.75">
      <c r="D262" s="18"/>
      <c r="F262" s="80"/>
      <c r="J262" s="22"/>
      <c r="K262" s="6"/>
    </row>
    <row r="263" spans="1:11" s="3" customFormat="1" ht="12.75">
      <c r="A263" s="2" t="s">
        <v>1372</v>
      </c>
      <c r="D263" s="18" t="s">
        <v>1639</v>
      </c>
      <c r="G263" s="2" t="s">
        <v>1397</v>
      </c>
      <c r="I263" s="3" t="s">
        <v>297</v>
      </c>
      <c r="J263" s="22"/>
      <c r="K263" s="6"/>
    </row>
    <row r="264" spans="1:11" s="3" customFormat="1" ht="12.75">
      <c r="C264" s="3" t="s">
        <v>1629</v>
      </c>
      <c r="D264" s="18" t="s">
        <v>1630</v>
      </c>
      <c r="E264" s="3" t="s">
        <v>1631</v>
      </c>
      <c r="G264" s="3" t="s">
        <v>1632</v>
      </c>
      <c r="H264" s="3" t="s">
        <v>1226</v>
      </c>
      <c r="I264" s="3" t="s">
        <v>297</v>
      </c>
      <c r="J264" s="22">
        <v>40204</v>
      </c>
      <c r="K264" s="6"/>
    </row>
    <row r="265" spans="1:11" s="3" customFormat="1" ht="12.75">
      <c r="A265" s="6">
        <v>1</v>
      </c>
      <c r="B265" s="3" t="s">
        <v>1450</v>
      </c>
      <c r="D265" s="80" t="s">
        <v>1442</v>
      </c>
      <c r="H265" s="3" t="s">
        <v>1226</v>
      </c>
      <c r="I265" s="3" t="s">
        <v>297</v>
      </c>
      <c r="J265" s="3" t="s">
        <v>1449</v>
      </c>
    </row>
    <row r="266" spans="1:11" s="3" customFormat="1" ht="12.75">
      <c r="A266" s="6"/>
    </row>
    <row r="267" spans="1:11" s="3" customFormat="1" ht="12.75">
      <c r="A267" s="6">
        <v>2</v>
      </c>
      <c r="B267" s="3" t="s">
        <v>1448</v>
      </c>
      <c r="D267" s="18" t="s">
        <v>1443</v>
      </c>
      <c r="I267" s="3" t="s">
        <v>297</v>
      </c>
    </row>
    <row r="268" spans="1:11" s="3" customFormat="1" ht="12.75">
      <c r="C268" s="17" t="s">
        <v>1811</v>
      </c>
      <c r="D268" s="18" t="s">
        <v>1812</v>
      </c>
    </row>
    <row r="269" spans="1:11" s="3" customFormat="1" ht="12.75">
      <c r="D269" s="18"/>
    </row>
    <row r="270" spans="1:11" s="3" customFormat="1">
      <c r="B270" s="117" t="s">
        <v>1640</v>
      </c>
      <c r="C270" s="117" t="s">
        <v>1595</v>
      </c>
      <c r="E270" s="118"/>
      <c r="F270" s="118"/>
      <c r="G270" s="118"/>
      <c r="H270" s="117" t="s">
        <v>298</v>
      </c>
      <c r="I270" s="3" t="s">
        <v>297</v>
      </c>
    </row>
    <row r="271" spans="1:11" s="3" customFormat="1">
      <c r="B271" s="117" t="s">
        <v>1641</v>
      </c>
      <c r="C271" s="117" t="s">
        <v>1594</v>
      </c>
      <c r="D271"/>
      <c r="E271" s="118"/>
      <c r="F271" s="118"/>
      <c r="G271" s="118"/>
      <c r="H271" s="117" t="s">
        <v>298</v>
      </c>
      <c r="I271" s="3" t="s">
        <v>297</v>
      </c>
    </row>
    <row r="272" spans="1:11" s="3" customFormat="1" ht="12.75">
      <c r="A272" s="6"/>
      <c r="J272" s="22"/>
      <c r="K272" s="6"/>
    </row>
    <row r="273" spans="1:11" s="3" customFormat="1" ht="12.75">
      <c r="A273" s="2" t="s">
        <v>1447</v>
      </c>
      <c r="B273" s="22"/>
      <c r="J273" s="22"/>
      <c r="K273" s="6"/>
    </row>
    <row r="274" spans="1:11" s="3" customFormat="1" ht="12.75">
      <c r="B274" s="3" t="s">
        <v>1461</v>
      </c>
      <c r="D274" s="18" t="s">
        <v>1444</v>
      </c>
      <c r="G274" s="3" t="s">
        <v>1446</v>
      </c>
      <c r="H274" s="3" t="s">
        <v>1445</v>
      </c>
      <c r="I274" s="3" t="s">
        <v>297</v>
      </c>
      <c r="J274" s="22"/>
      <c r="K274" s="6"/>
    </row>
    <row r="275" spans="1:11" s="3" customFormat="1" ht="12.75">
      <c r="C275" s="3" t="s">
        <v>1633</v>
      </c>
      <c r="D275" s="18" t="s">
        <v>627</v>
      </c>
      <c r="E275" s="3" t="s">
        <v>628</v>
      </c>
      <c r="F275" s="3" t="s">
        <v>629</v>
      </c>
      <c r="G275" s="3" t="s">
        <v>630</v>
      </c>
      <c r="H275" s="3" t="s">
        <v>631</v>
      </c>
      <c r="I275" s="3" t="s">
        <v>297</v>
      </c>
      <c r="J275" s="22" t="s">
        <v>632</v>
      </c>
      <c r="K275" s="6"/>
    </row>
    <row r="276" spans="1:11" s="3" customFormat="1" ht="12.75">
      <c r="B276" s="79"/>
      <c r="J276" s="22"/>
      <c r="K276" s="6"/>
    </row>
    <row r="277" spans="1:11" s="3" customFormat="1" ht="12.75">
      <c r="A277" s="2" t="s">
        <v>1404</v>
      </c>
      <c r="D277" s="80" t="s">
        <v>1402</v>
      </c>
      <c r="G277" s="2" t="s">
        <v>1397</v>
      </c>
      <c r="I277" s="3" t="s">
        <v>296</v>
      </c>
      <c r="J277" s="22"/>
      <c r="K277" s="6"/>
    </row>
    <row r="278" spans="1:11" s="3" customFormat="1" ht="12.75">
      <c r="C278" s="8" t="s">
        <v>1624</v>
      </c>
      <c r="D278" s="82" t="s">
        <v>1637</v>
      </c>
      <c r="E278" s="8" t="s">
        <v>1625</v>
      </c>
      <c r="F278" s="8"/>
      <c r="G278" s="8" t="s">
        <v>1626</v>
      </c>
      <c r="H278" s="8" t="s">
        <v>1627</v>
      </c>
      <c r="I278" s="8" t="s">
        <v>1628</v>
      </c>
      <c r="J278" s="25">
        <v>20015</v>
      </c>
      <c r="K278" s="6"/>
    </row>
    <row r="279" spans="1:11" s="3" customFormat="1">
      <c r="A279" s="6">
        <v>1</v>
      </c>
      <c r="B279" s="3" t="s">
        <v>1407</v>
      </c>
      <c r="C279" s="30" t="s">
        <v>1416</v>
      </c>
      <c r="D279" s="80" t="s">
        <v>1403</v>
      </c>
      <c r="G279" s="94" t="s">
        <v>1410</v>
      </c>
      <c r="H279" s="3" t="s">
        <v>1409</v>
      </c>
      <c r="I279" s="3" t="s">
        <v>296</v>
      </c>
      <c r="J279" s="22">
        <v>20901</v>
      </c>
      <c r="K279" s="6"/>
    </row>
    <row r="280" spans="1:11" s="3" customFormat="1" ht="12.75">
      <c r="A280" s="6"/>
      <c r="C280" s="3" t="s">
        <v>1411</v>
      </c>
      <c r="D280" s="18" t="s">
        <v>1408</v>
      </c>
      <c r="J280" s="22"/>
      <c r="K280" s="6"/>
    </row>
    <row r="281" spans="1:11" s="3" customFormat="1">
      <c r="A281" s="6">
        <v>2</v>
      </c>
      <c r="B281" s="3" t="s">
        <v>1420</v>
      </c>
      <c r="C281" s="30" t="s">
        <v>1422</v>
      </c>
      <c r="D281" s="80" t="s">
        <v>1421</v>
      </c>
      <c r="G281" s="95" t="s">
        <v>1419</v>
      </c>
      <c r="H281" s="3" t="s">
        <v>1418</v>
      </c>
      <c r="I281" s="3" t="s">
        <v>296</v>
      </c>
      <c r="J281" s="22">
        <v>21502</v>
      </c>
      <c r="K281" s="6"/>
    </row>
    <row r="282" spans="1:11" s="3" customFormat="1">
      <c r="A282" s="6"/>
      <c r="C282" s="96" t="s">
        <v>1417</v>
      </c>
      <c r="G282" s="95"/>
      <c r="J282" s="22"/>
      <c r="K282" s="6"/>
    </row>
    <row r="283" spans="1:11" s="3" customFormat="1" ht="12.75">
      <c r="A283" s="6">
        <v>3</v>
      </c>
      <c r="B283" s="3" t="s">
        <v>1406</v>
      </c>
      <c r="C283" s="30" t="s">
        <v>1415</v>
      </c>
      <c r="D283" s="18" t="s">
        <v>1405</v>
      </c>
      <c r="G283" s="3" t="s">
        <v>1413</v>
      </c>
      <c r="H283" s="3" t="s">
        <v>1414</v>
      </c>
      <c r="I283" s="3" t="s">
        <v>296</v>
      </c>
      <c r="J283" s="22"/>
      <c r="K283" s="6"/>
    </row>
    <row r="284" spans="1:11" s="3" customFormat="1" ht="12.75">
      <c r="A284" s="6"/>
      <c r="C284" s="3" t="s">
        <v>1412</v>
      </c>
      <c r="D284" s="18"/>
      <c r="J284" s="22"/>
      <c r="K284" s="6"/>
    </row>
    <row r="285" spans="1:11" s="3" customFormat="1" ht="12.75">
      <c r="A285" s="6">
        <v>4</v>
      </c>
      <c r="B285" s="3" t="s">
        <v>1427</v>
      </c>
      <c r="C285" s="30" t="s">
        <v>1423</v>
      </c>
      <c r="D285" s="80" t="s">
        <v>1432</v>
      </c>
      <c r="E285" s="18"/>
      <c r="I285" s="3" t="s">
        <v>296</v>
      </c>
      <c r="J285" s="22"/>
      <c r="K285" s="6"/>
    </row>
    <row r="286" spans="1:11" s="3" customFormat="1">
      <c r="A286" s="6"/>
      <c r="C286" s="3" t="s">
        <v>1431</v>
      </c>
      <c r="D286" s="95"/>
      <c r="J286" s="22"/>
      <c r="K286" s="6"/>
    </row>
    <row r="287" spans="1:11" s="3" customFormat="1" ht="12.75">
      <c r="A287" s="6">
        <v>5</v>
      </c>
      <c r="B287" s="3" t="s">
        <v>1428</v>
      </c>
      <c r="C287" s="30" t="s">
        <v>1424</v>
      </c>
      <c r="G287" s="3" t="s">
        <v>1435</v>
      </c>
      <c r="H287" s="3" t="s">
        <v>1434</v>
      </c>
      <c r="I287" s="3" t="s">
        <v>296</v>
      </c>
      <c r="J287" s="22"/>
      <c r="K287" s="6"/>
    </row>
    <row r="288" spans="1:11" s="3" customFormat="1">
      <c r="A288" s="6"/>
      <c r="C288" s="3" t="s">
        <v>1433</v>
      </c>
      <c r="D288" s="95"/>
      <c r="G288" s="95"/>
      <c r="J288" s="22"/>
      <c r="K288" s="6"/>
    </row>
    <row r="289" spans="1:18" s="3" customFormat="1" ht="12.75">
      <c r="A289" s="6">
        <v>6</v>
      </c>
      <c r="B289" s="3" t="s">
        <v>1429</v>
      </c>
      <c r="C289" s="30" t="s">
        <v>1425</v>
      </c>
      <c r="D289" s="80"/>
      <c r="G289" s="3" t="s">
        <v>1436</v>
      </c>
      <c r="H289" s="3" t="s">
        <v>1439</v>
      </c>
      <c r="I289" s="3" t="s">
        <v>296</v>
      </c>
      <c r="J289" s="22">
        <v>20878</v>
      </c>
      <c r="K289" s="6"/>
    </row>
    <row r="290" spans="1:18" s="3" customFormat="1">
      <c r="A290" s="6"/>
      <c r="C290" s="3" t="s">
        <v>1437</v>
      </c>
      <c r="D290" s="95"/>
      <c r="J290" s="22"/>
      <c r="K290" s="6"/>
    </row>
    <row r="291" spans="1:18" s="3" customFormat="1" ht="12.75">
      <c r="A291" s="6">
        <v>7</v>
      </c>
      <c r="B291" s="3" t="s">
        <v>1430</v>
      </c>
      <c r="C291" s="30" t="s">
        <v>1426</v>
      </c>
      <c r="D291" s="80"/>
      <c r="H291" s="3" t="s">
        <v>1438</v>
      </c>
      <c r="I291" s="3" t="s">
        <v>296</v>
      </c>
      <c r="J291" s="22"/>
      <c r="K291" s="6"/>
    </row>
    <row r="292" spans="1:18" s="3" customFormat="1">
      <c r="C292" s="3" t="s">
        <v>1441</v>
      </c>
      <c r="D292" s="29" t="s">
        <v>1440</v>
      </c>
      <c r="J292" s="22"/>
      <c r="K292" s="6"/>
    </row>
    <row r="293" spans="1:18" s="3" customFormat="1">
      <c r="A293" s="6"/>
      <c r="B293" s="121"/>
      <c r="C293" s="121"/>
      <c r="D293" s="6"/>
      <c r="E293" s="6"/>
      <c r="F293" s="6"/>
      <c r="G293" s="6"/>
      <c r="H293" s="121"/>
      <c r="I293" s="121"/>
      <c r="J293" s="119"/>
      <c r="K293" s="120"/>
      <c r="L293" s="118"/>
      <c r="N293"/>
    </row>
    <row r="294" spans="1:18" s="3" customFormat="1">
      <c r="A294" s="6"/>
      <c r="B294" s="117" t="s">
        <v>1649</v>
      </c>
      <c r="C294" s="117" t="s">
        <v>1592</v>
      </c>
      <c r="D294" s="6"/>
      <c r="E294" s="6"/>
      <c r="F294" s="6"/>
      <c r="G294" s="6"/>
      <c r="H294" s="117" t="s">
        <v>1651</v>
      </c>
      <c r="I294" s="22" t="s">
        <v>296</v>
      </c>
      <c r="J294" s="118"/>
      <c r="K294" s="118"/>
      <c r="M294" s="120"/>
      <c r="N294" s="119"/>
      <c r="O294" s="120"/>
      <c r="P294" s="118"/>
      <c r="R294"/>
    </row>
    <row r="295" spans="1:18" s="3" customFormat="1">
      <c r="A295" s="6"/>
      <c r="B295" s="117" t="s">
        <v>1650</v>
      </c>
      <c r="C295" s="117" t="s">
        <v>1593</v>
      </c>
      <c r="D295" s="6"/>
      <c r="E295" s="6"/>
      <c r="F295" s="6"/>
      <c r="G295" s="6"/>
      <c r="H295" s="117" t="s">
        <v>1439</v>
      </c>
      <c r="I295" s="22" t="s">
        <v>296</v>
      </c>
      <c r="J295" s="118"/>
      <c r="K295" s="118"/>
      <c r="M295" s="120"/>
      <c r="N295" s="120"/>
      <c r="O295" s="120"/>
      <c r="P295" s="118"/>
      <c r="R295"/>
    </row>
    <row r="296" spans="1:18" s="3" customFormat="1">
      <c r="A296" s="6"/>
      <c r="B296" s="117"/>
      <c r="C296" s="8" t="s">
        <v>71</v>
      </c>
      <c r="D296" s="8"/>
      <c r="E296" s="8"/>
      <c r="F296" s="8"/>
      <c r="G296" s="8"/>
      <c r="H296" s="8"/>
      <c r="I296" s="8" t="s">
        <v>296</v>
      </c>
      <c r="J296" s="118"/>
      <c r="K296" s="118"/>
      <c r="M296" s="120"/>
      <c r="N296" s="120"/>
      <c r="O296" s="120"/>
      <c r="P296" s="118"/>
      <c r="R296"/>
    </row>
    <row r="297" spans="1:18" s="3" customFormat="1">
      <c r="A297" s="6"/>
      <c r="B297" s="117"/>
      <c r="C297" s="8" t="s">
        <v>72</v>
      </c>
      <c r="D297" s="8"/>
      <c r="E297" s="8"/>
      <c r="F297" s="8"/>
      <c r="G297" s="8"/>
      <c r="H297" s="8"/>
      <c r="I297" s="8" t="s">
        <v>296</v>
      </c>
      <c r="J297" s="118"/>
      <c r="K297" s="118"/>
      <c r="M297" s="120"/>
      <c r="N297" s="120"/>
      <c r="O297" s="120"/>
      <c r="P297" s="118"/>
      <c r="R297"/>
    </row>
    <row r="298" spans="1:18" s="3" customFormat="1">
      <c r="A298" s="6"/>
      <c r="B298" s="121"/>
      <c r="C298" s="8" t="s">
        <v>73</v>
      </c>
      <c r="D298" s="82" t="s">
        <v>304</v>
      </c>
      <c r="E298" s="8"/>
      <c r="F298" s="8"/>
      <c r="G298" s="8"/>
      <c r="H298" s="8"/>
      <c r="I298" s="8" t="s">
        <v>296</v>
      </c>
      <c r="J298" s="118"/>
      <c r="K298" s="118"/>
      <c r="M298" s="120"/>
      <c r="N298" s="119"/>
      <c r="O298" s="120"/>
      <c r="P298" s="118"/>
      <c r="R298"/>
    </row>
    <row r="299" spans="1:18" s="3" customFormat="1">
      <c r="A299" s="6"/>
      <c r="J299" s="119"/>
      <c r="K299" s="120"/>
      <c r="L299" s="118"/>
      <c r="N299"/>
    </row>
    <row r="300" spans="1:18" s="3" customFormat="1">
      <c r="A300" s="19" t="s">
        <v>1648</v>
      </c>
      <c r="B300" s="121"/>
      <c r="C300" s="121"/>
      <c r="D300" s="6"/>
      <c r="E300" s="6"/>
      <c r="F300" s="6"/>
      <c r="G300" s="6"/>
      <c r="H300" s="121"/>
      <c r="I300" s="121"/>
      <c r="J300" s="119"/>
      <c r="K300" s="120"/>
      <c r="L300" s="118"/>
      <c r="N300"/>
    </row>
    <row r="301" spans="1:18" s="3" customFormat="1">
      <c r="A301" s="19"/>
      <c r="B301" s="121"/>
      <c r="C301" s="121"/>
      <c r="D301" s="6"/>
      <c r="E301" s="6"/>
      <c r="F301" s="6"/>
      <c r="G301" s="6"/>
      <c r="H301" s="121"/>
      <c r="I301" s="121"/>
      <c r="J301" s="119"/>
      <c r="K301" s="120"/>
      <c r="L301" s="118"/>
      <c r="N301"/>
    </row>
    <row r="302" spans="1:18" s="3" customFormat="1">
      <c r="A302" s="6"/>
      <c r="B302" s="121" t="s">
        <v>1644</v>
      </c>
      <c r="C302" s="121" t="s">
        <v>1590</v>
      </c>
      <c r="D302" s="6"/>
      <c r="E302" s="6"/>
      <c r="F302" s="6"/>
      <c r="G302" s="6"/>
      <c r="H302" s="121" t="s">
        <v>1647</v>
      </c>
      <c r="I302" s="121" t="s">
        <v>251</v>
      </c>
      <c r="J302" s="119"/>
      <c r="K302" s="120"/>
      <c r="L302" s="118"/>
      <c r="N302"/>
    </row>
    <row r="303" spans="1:18" s="3" customFormat="1">
      <c r="A303" s="6"/>
      <c r="B303" s="121" t="s">
        <v>1645</v>
      </c>
      <c r="C303" s="121" t="s">
        <v>1591</v>
      </c>
      <c r="D303" s="6"/>
      <c r="E303" s="6"/>
      <c r="F303" s="6"/>
      <c r="G303" s="6"/>
      <c r="H303" s="121" t="s">
        <v>252</v>
      </c>
      <c r="I303" s="121" t="s">
        <v>251</v>
      </c>
      <c r="J303" s="120"/>
      <c r="K303" s="120"/>
      <c r="L303" s="118"/>
      <c r="N303"/>
    </row>
    <row r="304" spans="1:18" s="3" customFormat="1" ht="12.75">
      <c r="A304" s="6"/>
      <c r="C304" s="3" t="s">
        <v>1646</v>
      </c>
      <c r="D304" s="35" t="s">
        <v>1708</v>
      </c>
      <c r="I304" s="3" t="s">
        <v>251</v>
      </c>
    </row>
    <row r="305" spans="1:10" s="3" customFormat="1" ht="12.75">
      <c r="A305" s="6"/>
    </row>
    <row r="306" spans="1:10">
      <c r="A306" s="2" t="s">
        <v>2859</v>
      </c>
      <c r="G306" s="22"/>
      <c r="H306"/>
      <c r="I306"/>
      <c r="J306"/>
    </row>
    <row r="308" spans="1:10">
      <c r="A308" s="2" t="s">
        <v>1447</v>
      </c>
      <c r="B308" s="22"/>
      <c r="H308"/>
      <c r="I308"/>
      <c r="J308"/>
    </row>
    <row r="309" spans="1:10">
      <c r="B309" s="3" t="s">
        <v>2864</v>
      </c>
      <c r="G309" s="22"/>
      <c r="H309"/>
      <c r="I309"/>
      <c r="J309"/>
    </row>
    <row r="310" spans="1:10">
      <c r="C310" s="31" t="s">
        <v>2860</v>
      </c>
      <c r="D310" s="18" t="s">
        <v>2862</v>
      </c>
      <c r="G310" s="31" t="s">
        <v>2861</v>
      </c>
      <c r="H310" s="93" t="s">
        <v>2863</v>
      </c>
      <c r="I310" s="3" t="s">
        <v>254</v>
      </c>
      <c r="J310" s="3">
        <v>33823</v>
      </c>
    </row>
    <row r="311" spans="1:10">
      <c r="H311" s="22"/>
      <c r="I311"/>
      <c r="J311"/>
    </row>
    <row r="312" spans="1:10">
      <c r="H312" s="22"/>
      <c r="I312"/>
      <c r="J312"/>
    </row>
    <row r="313" spans="1:10">
      <c r="H313" s="22"/>
      <c r="I313"/>
      <c r="J313"/>
    </row>
    <row r="314" spans="1:10">
      <c r="H314" s="22"/>
      <c r="I314"/>
      <c r="J314"/>
    </row>
    <row r="315" spans="1:10">
      <c r="H315" s="22"/>
      <c r="I315"/>
      <c r="J315"/>
    </row>
    <row r="316" spans="1:10">
      <c r="H316" s="22"/>
      <c r="I316"/>
      <c r="J316"/>
    </row>
    <row r="317" spans="1:10">
      <c r="H317" s="22"/>
      <c r="I317"/>
      <c r="J317"/>
    </row>
    <row r="318" spans="1:10">
      <c r="H318" s="22"/>
      <c r="I318"/>
      <c r="J318"/>
    </row>
    <row r="319" spans="1:10">
      <c r="H319" s="22"/>
      <c r="I319"/>
      <c r="J319"/>
    </row>
    <row r="320" spans="1:10">
      <c r="H320" s="22"/>
      <c r="I320"/>
      <c r="J320"/>
    </row>
    <row r="321" spans="8:10">
      <c r="H321" s="22"/>
      <c r="I321"/>
      <c r="J321"/>
    </row>
    <row r="322" spans="8:10">
      <c r="H322" s="22"/>
      <c r="I322"/>
      <c r="J322"/>
    </row>
    <row r="323" spans="8:10">
      <c r="H323" s="22"/>
      <c r="I323"/>
      <c r="J323"/>
    </row>
    <row r="324" spans="8:10">
      <c r="H324" s="22"/>
      <c r="I324"/>
      <c r="J324"/>
    </row>
    <row r="325" spans="8:10">
      <c r="H325" s="22"/>
      <c r="I325"/>
      <c r="J325"/>
    </row>
    <row r="326" spans="8:10">
      <c r="H326" s="22"/>
      <c r="I326"/>
      <c r="J326"/>
    </row>
    <row r="327" spans="8:10">
      <c r="H327" s="22"/>
      <c r="I327"/>
      <c r="J327"/>
    </row>
    <row r="328" spans="8:10">
      <c r="H328" s="22"/>
      <c r="I328"/>
      <c r="J328"/>
    </row>
    <row r="329" spans="8:10">
      <c r="H329" s="22"/>
      <c r="I329"/>
      <c r="J329"/>
    </row>
    <row r="330" spans="8:10">
      <c r="H330" s="22"/>
      <c r="I330"/>
      <c r="J330"/>
    </row>
    <row r="331" spans="8:10">
      <c r="H331" s="22"/>
      <c r="I331"/>
      <c r="J331"/>
    </row>
    <row r="332" spans="8:10">
      <c r="H332" s="22"/>
      <c r="I332"/>
      <c r="J332"/>
    </row>
    <row r="333" spans="8:10">
      <c r="H333" s="22"/>
      <c r="I333"/>
      <c r="J333"/>
    </row>
    <row r="334" spans="8:10">
      <c r="H334" s="22"/>
      <c r="I334"/>
      <c r="J334"/>
    </row>
    <row r="335" spans="8:10">
      <c r="H335" s="22"/>
      <c r="I335"/>
      <c r="J335"/>
    </row>
    <row r="336" spans="8:10">
      <c r="H336" s="22"/>
      <c r="I336"/>
      <c r="J336"/>
    </row>
    <row r="337" spans="8:10">
      <c r="H337" s="22"/>
      <c r="I337"/>
      <c r="J337"/>
    </row>
    <row r="338" spans="8:10">
      <c r="H338" s="22"/>
      <c r="I338"/>
      <c r="J338"/>
    </row>
    <row r="339" spans="8:10">
      <c r="H339" s="22"/>
      <c r="I339"/>
      <c r="J339"/>
    </row>
    <row r="340" spans="8:10">
      <c r="H340" s="22"/>
      <c r="I340"/>
      <c r="J340"/>
    </row>
    <row r="341" spans="8:10">
      <c r="H341" s="22"/>
      <c r="I341"/>
      <c r="J341"/>
    </row>
    <row r="342" spans="8:10">
      <c r="H342" s="22"/>
      <c r="I342"/>
      <c r="J342"/>
    </row>
    <row r="343" spans="8:10">
      <c r="I343" s="22"/>
      <c r="J343"/>
    </row>
    <row r="344" spans="8:10">
      <c r="I344" s="22"/>
      <c r="J344"/>
    </row>
    <row r="345" spans="8:10">
      <c r="I345" s="22"/>
      <c r="J345"/>
    </row>
    <row r="346" spans="8:10">
      <c r="I346" s="22"/>
      <c r="J346"/>
    </row>
    <row r="347" spans="8:10">
      <c r="I347" s="22"/>
      <c r="J347"/>
    </row>
    <row r="348" spans="8:10">
      <c r="I348" s="22"/>
      <c r="J348"/>
    </row>
    <row r="349" spans="8:10">
      <c r="I349" s="22"/>
      <c r="J349"/>
    </row>
  </sheetData>
  <hyperlinks>
    <hyperlink ref="D57" r:id="rId1"/>
    <hyperlink ref="D59" r:id="rId2"/>
    <hyperlink ref="D65" r:id="rId3"/>
    <hyperlink ref="D71" r:id="rId4"/>
    <hyperlink ref="D87" r:id="rId5"/>
    <hyperlink ref="D69" r:id="rId6"/>
    <hyperlink ref="D89" r:id="rId7"/>
    <hyperlink ref="D36" r:id="rId8"/>
    <hyperlink ref="D67" r:id="rId9"/>
    <hyperlink ref="D42" r:id="rId10"/>
    <hyperlink ref="D115" r:id="rId11"/>
    <hyperlink ref="D118" r:id="rId12"/>
    <hyperlink ref="E175" r:id="rId13" display="http://www.deltatu.org/newsandevents/deltaflyer.html"/>
    <hyperlink ref="E179" r:id="rId14" display="http://www.hiwassee.net/currenthctunewsletter.pdf"/>
    <hyperlink ref="D134" r:id="rId15"/>
    <hyperlink ref="D137" r:id="rId16"/>
    <hyperlink ref="D135" r:id="rId17"/>
    <hyperlink ref="D138" r:id="rId18"/>
    <hyperlink ref="D95" r:id="rId19"/>
    <hyperlink ref="D96" r:id="rId20"/>
    <hyperlink ref="D97" r:id="rId21"/>
    <hyperlink ref="D98" r:id="rId22"/>
    <hyperlink ref="D99" r:id="rId23"/>
    <hyperlink ref="D100" r:id="rId24"/>
    <hyperlink ref="D101" r:id="rId25"/>
    <hyperlink ref="D103" r:id="rId26"/>
    <hyperlink ref="D104" r:id="rId27"/>
    <hyperlink ref="D109" r:id="rId28"/>
    <hyperlink ref="D92" r:id="rId29"/>
    <hyperlink ref="D111" r:id="rId30"/>
    <hyperlink ref="D112" r:id="rId31"/>
    <hyperlink ref="D114" r:id="rId32"/>
    <hyperlink ref="D116" r:id="rId33"/>
    <hyperlink ref="D121" r:id="rId34"/>
    <hyperlink ref="D122" r:id="rId35"/>
    <hyperlink ref="D123" r:id="rId36"/>
    <hyperlink ref="D124" r:id="rId37"/>
    <hyperlink ref="D125" r:id="rId38"/>
    <hyperlink ref="D126" r:id="rId39"/>
    <hyperlink ref="D128" r:id="rId40"/>
    <hyperlink ref="D127" r:id="rId41"/>
    <hyperlink ref="D184" r:id="rId42"/>
    <hyperlink ref="D165" r:id="rId43"/>
    <hyperlink ref="D171" r:id="rId44"/>
    <hyperlink ref="D173" r:id="rId45"/>
    <hyperlink ref="D166" r:id="rId46"/>
    <hyperlink ref="D167" r:id="rId47"/>
    <hyperlink ref="D168" r:id="rId48"/>
    <hyperlink ref="D172" r:id="rId49"/>
    <hyperlink ref="D183" r:id="rId50"/>
    <hyperlink ref="D182" r:id="rId51"/>
    <hyperlink ref="D181" r:id="rId52"/>
    <hyperlink ref="D180" r:id="rId53"/>
    <hyperlink ref="D179" r:id="rId54"/>
    <hyperlink ref="D177" r:id="rId55"/>
    <hyperlink ref="D176" r:id="rId56"/>
    <hyperlink ref="D174" r:id="rId57"/>
    <hyperlink ref="D175" r:id="rId58"/>
    <hyperlink ref="D145" r:id="rId59"/>
    <hyperlink ref="D147" r:id="rId60"/>
    <hyperlink ref="D148" r:id="rId61" display="http://www.ngatu692.com/"/>
    <hyperlink ref="D149" r:id="rId62" display="http://tucohutta.org/"/>
    <hyperlink ref="D150" r:id="rId63"/>
    <hyperlink ref="D151" r:id="rId64" display="http://www.georgiafoothills.org/"/>
    <hyperlink ref="D152" r:id="rId65" display="http://goldrushtu.org/"/>
    <hyperlink ref="D252" r:id="rId66"/>
    <hyperlink ref="D154" r:id="rId67"/>
    <hyperlink ref="D155" r:id="rId68"/>
    <hyperlink ref="D158" r:id="rId69"/>
    <hyperlink ref="D159" r:id="rId70"/>
    <hyperlink ref="D160" r:id="rId71"/>
    <hyperlink ref="D277" r:id="rId72"/>
    <hyperlink ref="D279" r:id="rId73"/>
    <hyperlink ref="D283" r:id="rId74"/>
    <hyperlink ref="D280" r:id="rId75"/>
    <hyperlink ref="D281" r:id="rId76"/>
    <hyperlink ref="D285" r:id="rId77"/>
    <hyperlink ref="D292" r:id="rId78"/>
    <hyperlink ref="D265" r:id="rId79"/>
    <hyperlink ref="D267" r:id="rId80"/>
    <hyperlink ref="D274" r:id="rId81"/>
    <hyperlink ref="D256" r:id="rId82"/>
    <hyperlink ref="D254" r:id="rId83"/>
    <hyperlink ref="D200" r:id="rId84"/>
    <hyperlink ref="D201" r:id="rId85"/>
    <hyperlink ref="D202" r:id="rId86"/>
    <hyperlink ref="D203" r:id="rId87"/>
    <hyperlink ref="D204" r:id="rId88"/>
    <hyperlink ref="D205" r:id="rId89"/>
    <hyperlink ref="D206" r:id="rId90"/>
    <hyperlink ref="D208" r:id="rId91"/>
    <hyperlink ref="D210" r:id="rId92"/>
    <hyperlink ref="D212" r:id="rId93"/>
    <hyperlink ref="D214" r:id="rId94"/>
    <hyperlink ref="D216" r:id="rId95"/>
    <hyperlink ref="D218" r:id="rId96"/>
    <hyperlink ref="D264" r:id="rId97"/>
    <hyperlink ref="D263" r:id="rId98"/>
    <hyperlink ref="D278" r:id="rId99"/>
    <hyperlink ref="D298" r:id="rId100" display="humpy@wheelertv.com"/>
    <hyperlink ref="D275" r:id="rId101"/>
    <hyperlink ref="D253" r:id="rId102"/>
    <hyperlink ref="D260" r:id="rId103" display="mailto:ichthyocentric@hotmail.com"/>
    <hyperlink ref="D258" r:id="rId104"/>
    <hyperlink ref="D259" r:id="rId105"/>
    <hyperlink ref="D261" r:id="rId106"/>
    <hyperlink ref="D223" r:id="rId107" display="humpy@wheelertv.com"/>
    <hyperlink ref="D247" r:id="rId108"/>
    <hyperlink ref="D233" r:id="rId109"/>
    <hyperlink ref="D221" r:id="rId110"/>
    <hyperlink ref="D140" r:id="rId111"/>
    <hyperlink ref="D141" r:id="rId112"/>
    <hyperlink ref="D142" r:id="rId113"/>
    <hyperlink ref="D136" r:id="rId114"/>
    <hyperlink ref="D163" r:id="rId115"/>
    <hyperlink ref="D131" r:id="rId116"/>
    <hyperlink ref="D93" r:id="rId117"/>
    <hyperlink ref="D94" r:id="rId118"/>
    <hyperlink ref="D119" r:id="rId119"/>
    <hyperlink ref="D110" r:id="rId120"/>
    <hyperlink ref="D106" r:id="rId121"/>
    <hyperlink ref="D107" r:id="rId122"/>
    <hyperlink ref="D268" r:id="rId123"/>
    <hyperlink ref="D156" r:id="rId124"/>
    <hyperlink ref="D157" r:id="rId125"/>
    <hyperlink ref="D105" r:id="rId126"/>
    <hyperlink ref="D6" r:id="rId127"/>
    <hyperlink ref="D310" r:id="rId128"/>
  </hyperlinks>
  <pageMargins left="0.7" right="0.7" top="0.75" bottom="0.75" header="0.3" footer="0.3"/>
  <pageSetup scale="12" orientation="landscape" r:id="rId129"/>
  <drawing r:id="rId1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zoomScale="75" zoomScaleNormal="75" workbookViewId="0">
      <selection activeCell="N1" sqref="N1"/>
    </sheetView>
  </sheetViews>
  <sheetFormatPr defaultRowHeight="15"/>
  <cols>
    <col min="2" max="2" width="25.5703125" customWidth="1"/>
    <col min="3" max="3" width="42.5703125" customWidth="1"/>
    <col min="4" max="4" width="16.5703125" customWidth="1"/>
    <col min="5" max="5" width="26.5703125" customWidth="1"/>
    <col min="6" max="7" width="13.140625" customWidth="1"/>
    <col min="8" max="8" width="17" customWidth="1"/>
    <col min="9" max="9" width="11.140625" customWidth="1"/>
    <col min="10" max="10" width="6.42578125" customWidth="1"/>
    <col min="11" max="11" width="7.140625" customWidth="1"/>
  </cols>
  <sheetData>
    <row r="1" spans="1:12">
      <c r="C1" s="11" t="s">
        <v>5</v>
      </c>
      <c r="D1" s="11" t="s">
        <v>4</v>
      </c>
      <c r="E1" s="11" t="s">
        <v>0</v>
      </c>
      <c r="F1" s="11" t="s">
        <v>1</v>
      </c>
      <c r="G1" s="11" t="s">
        <v>3</v>
      </c>
      <c r="H1" s="11" t="s">
        <v>2</v>
      </c>
      <c r="I1" s="11" t="s">
        <v>8</v>
      </c>
      <c r="J1" s="11" t="s">
        <v>6</v>
      </c>
      <c r="K1" s="23" t="s">
        <v>7</v>
      </c>
    </row>
    <row r="2" spans="1:12" ht="18.75">
      <c r="A2" s="192" t="s">
        <v>3458</v>
      </c>
    </row>
    <row r="3" spans="1:12" ht="18.75">
      <c r="A3" s="192"/>
    </row>
    <row r="4" spans="1:12">
      <c r="C4" s="128" t="s">
        <v>712</v>
      </c>
      <c r="D4" s="140" t="s">
        <v>41</v>
      </c>
      <c r="E4" s="82" t="s">
        <v>200</v>
      </c>
      <c r="F4" s="8" t="s">
        <v>42</v>
      </c>
      <c r="G4" s="3"/>
      <c r="H4" s="3"/>
      <c r="I4" s="3" t="s">
        <v>246</v>
      </c>
      <c r="J4" s="3" t="s">
        <v>106</v>
      </c>
      <c r="K4" s="3"/>
    </row>
    <row r="5" spans="1:12" ht="18.75">
      <c r="A5" s="192"/>
    </row>
    <row r="6" spans="1:12" s="3" customFormat="1" ht="12.75">
      <c r="C6" s="128" t="s">
        <v>713</v>
      </c>
      <c r="K6" s="22"/>
    </row>
    <row r="7" spans="1:12" s="3" customFormat="1">
      <c r="A7"/>
      <c r="C7" s="128" t="s">
        <v>714</v>
      </c>
      <c r="D7" s="3" t="s">
        <v>121</v>
      </c>
      <c r="E7" s="18" t="s">
        <v>240</v>
      </c>
      <c r="I7" s="3" t="s">
        <v>277</v>
      </c>
      <c r="J7" s="3" t="s">
        <v>106</v>
      </c>
      <c r="K7" s="22"/>
    </row>
    <row r="8" spans="1:12" s="3" customFormat="1" ht="12.75">
      <c r="B8" s="35" t="s">
        <v>1895</v>
      </c>
      <c r="C8" s="128" t="s">
        <v>2135</v>
      </c>
      <c r="K8" s="22"/>
    </row>
    <row r="9" spans="1:12" s="3" customFormat="1" ht="12.75">
      <c r="B9" s="35"/>
      <c r="C9" s="128" t="s">
        <v>2136</v>
      </c>
      <c r="K9" s="22"/>
    </row>
    <row r="10" spans="1:12" s="3" customFormat="1" ht="12.75">
      <c r="B10" s="35"/>
      <c r="C10" s="128"/>
      <c r="K10" s="22"/>
    </row>
    <row r="11" spans="1:12" s="3" customFormat="1" ht="12.75">
      <c r="C11" s="128" t="s">
        <v>2134</v>
      </c>
      <c r="D11" s="8" t="s">
        <v>289</v>
      </c>
      <c r="E11" s="82" t="s">
        <v>262</v>
      </c>
      <c r="F11" s="8" t="s">
        <v>555</v>
      </c>
      <c r="G11" s="8"/>
      <c r="H11" s="49" t="s">
        <v>1852</v>
      </c>
      <c r="I11" s="8" t="s">
        <v>237</v>
      </c>
      <c r="J11" s="8" t="s">
        <v>106</v>
      </c>
      <c r="K11" s="22"/>
    </row>
    <row r="12" spans="1:12" s="3" customFormat="1" ht="12.75">
      <c r="C12" s="128"/>
      <c r="D12" s="3" t="s">
        <v>836</v>
      </c>
      <c r="E12" s="18" t="s">
        <v>835</v>
      </c>
      <c r="F12" s="3" t="s">
        <v>837</v>
      </c>
      <c r="G12" s="3" t="s">
        <v>838</v>
      </c>
      <c r="H12" s="3" t="s">
        <v>839</v>
      </c>
      <c r="I12" s="3" t="s">
        <v>840</v>
      </c>
      <c r="J12" s="3" t="s">
        <v>106</v>
      </c>
      <c r="K12" s="22">
        <v>27106</v>
      </c>
    </row>
    <row r="13" spans="1:12" s="3" customFormat="1" ht="12.75">
      <c r="C13" s="128"/>
      <c r="D13" s="8"/>
      <c r="E13" s="82"/>
      <c r="F13" s="8"/>
      <c r="G13" s="8"/>
      <c r="H13" s="8"/>
      <c r="I13" s="8"/>
      <c r="J13" s="8"/>
      <c r="K13" s="22"/>
    </row>
    <row r="14" spans="1:12" s="3" customFormat="1" ht="12.75">
      <c r="C14" s="128" t="s">
        <v>715</v>
      </c>
      <c r="D14" s="3" t="s">
        <v>44</v>
      </c>
      <c r="E14" s="18" t="s">
        <v>272</v>
      </c>
      <c r="F14" s="3" t="s">
        <v>45</v>
      </c>
      <c r="I14" s="3" t="s">
        <v>247</v>
      </c>
      <c r="J14" s="3" t="s">
        <v>106</v>
      </c>
      <c r="K14" s="22"/>
      <c r="L14" s="57" t="s">
        <v>1748</v>
      </c>
    </row>
    <row r="15" spans="1:12" s="3" customFormat="1" ht="12.75">
      <c r="C15" s="128" t="s">
        <v>716</v>
      </c>
      <c r="K15" s="22"/>
    </row>
    <row r="16" spans="1:12" s="3" customFormat="1" ht="12.75">
      <c r="B16" s="35" t="s">
        <v>1749</v>
      </c>
      <c r="C16" s="128" t="s">
        <v>717</v>
      </c>
      <c r="K16" s="22"/>
    </row>
    <row r="17" spans="1:12" s="3" customFormat="1">
      <c r="A17"/>
      <c r="C17" s="128" t="s">
        <v>718</v>
      </c>
      <c r="D17" s="3" t="s">
        <v>1512</v>
      </c>
      <c r="E17" s="18" t="s">
        <v>269</v>
      </c>
      <c r="F17" s="3" t="s">
        <v>49</v>
      </c>
      <c r="G17" s="3" t="s">
        <v>280</v>
      </c>
      <c r="H17" s="3" t="s">
        <v>1696</v>
      </c>
      <c r="I17" s="3" t="s">
        <v>282</v>
      </c>
      <c r="J17" s="3" t="s">
        <v>106</v>
      </c>
      <c r="K17" s="22">
        <v>28078</v>
      </c>
    </row>
    <row r="18" spans="1:12" s="3" customFormat="1" ht="12.75">
      <c r="C18" s="128" t="s">
        <v>719</v>
      </c>
      <c r="K18" s="22"/>
    </row>
    <row r="19" spans="1:12" s="3" customFormat="1" ht="12.75">
      <c r="B19" s="35" t="s">
        <v>1749</v>
      </c>
      <c r="C19" s="128" t="s">
        <v>720</v>
      </c>
      <c r="K19" s="22"/>
    </row>
    <row r="20" spans="1:12" s="3" customFormat="1" ht="12.75">
      <c r="C20" s="128" t="s">
        <v>721</v>
      </c>
      <c r="K20" s="22"/>
    </row>
    <row r="21" spans="1:12" s="3" customFormat="1" ht="12.75">
      <c r="C21" s="128" t="s">
        <v>722</v>
      </c>
      <c r="K21" s="22"/>
    </row>
    <row r="22" spans="1:12" s="3" customFormat="1" ht="12.75">
      <c r="B22" s="35"/>
      <c r="C22" s="128" t="s">
        <v>723</v>
      </c>
      <c r="K22" s="22"/>
    </row>
    <row r="23" spans="1:12" s="3" customFormat="1" ht="12.75">
      <c r="C23" s="128" t="s">
        <v>724</v>
      </c>
      <c r="D23" s="3" t="s">
        <v>1738</v>
      </c>
      <c r="K23" s="22"/>
      <c r="L23" s="57" t="s">
        <v>1738</v>
      </c>
    </row>
    <row r="24" spans="1:12" s="3" customFormat="1" ht="12.75">
      <c r="C24" s="128" t="s">
        <v>725</v>
      </c>
      <c r="K24" s="22"/>
    </row>
    <row r="25" spans="1:12" s="3" customFormat="1" ht="12.75">
      <c r="C25" s="128" t="s">
        <v>726</v>
      </c>
      <c r="K25" s="22"/>
    </row>
    <row r="26" spans="1:12" s="3" customFormat="1" ht="12.75">
      <c r="C26" s="128" t="s">
        <v>727</v>
      </c>
      <c r="D26" s="47" t="s">
        <v>3457</v>
      </c>
      <c r="K26" s="22"/>
    </row>
    <row r="27" spans="1:12" s="3" customFormat="1" ht="12.75">
      <c r="A27" s="134"/>
      <c r="C27" s="128" t="s">
        <v>1737</v>
      </c>
      <c r="D27" s="3" t="s">
        <v>121</v>
      </c>
      <c r="E27" s="18" t="s">
        <v>240</v>
      </c>
      <c r="I27" s="3" t="s">
        <v>277</v>
      </c>
      <c r="J27" s="3" t="s">
        <v>106</v>
      </c>
      <c r="K27" s="22"/>
      <c r="L27" s="57"/>
    </row>
  </sheetData>
  <hyperlinks>
    <hyperlink ref="E27" r:id="rId1"/>
    <hyperlink ref="E7" r:id="rId2"/>
    <hyperlink ref="E14" r:id="rId3"/>
    <hyperlink ref="E17" r:id="rId4"/>
    <hyperlink ref="E4" r:id="rId5"/>
    <hyperlink ref="E12" r:id="rId6"/>
    <hyperlink ref="E11" r:id="rId7"/>
  </hyperlinks>
  <pageMargins left="0.7" right="0.7" top="0.75" bottom="0.75" header="0.3" footer="0.3"/>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0"/>
  <sheetViews>
    <sheetView zoomScale="75" zoomScaleNormal="75" workbookViewId="0">
      <selection activeCell="C1" sqref="C1:K1"/>
    </sheetView>
  </sheetViews>
  <sheetFormatPr defaultRowHeight="15"/>
  <cols>
    <col min="2" max="2" width="25.5703125" customWidth="1"/>
    <col min="3" max="3" width="42.5703125" customWidth="1"/>
    <col min="4" max="4" width="16.5703125" customWidth="1"/>
    <col min="5" max="5" width="26.5703125" customWidth="1"/>
    <col min="6" max="7" width="13.140625" customWidth="1"/>
    <col min="8" max="8" width="17" customWidth="1"/>
    <col min="9" max="9" width="11.140625" customWidth="1"/>
    <col min="10" max="10" width="6.42578125" customWidth="1"/>
    <col min="11" max="11" width="7.140625" customWidth="1"/>
  </cols>
  <sheetData>
    <row r="1" spans="1:11">
      <c r="C1" s="11" t="s">
        <v>5</v>
      </c>
      <c r="D1" s="11" t="s">
        <v>4</v>
      </c>
      <c r="E1" s="11" t="s">
        <v>0</v>
      </c>
      <c r="F1" s="11" t="s">
        <v>1</v>
      </c>
      <c r="G1" s="11" t="s">
        <v>3</v>
      </c>
      <c r="H1" s="11" t="s">
        <v>2</v>
      </c>
      <c r="I1" s="11" t="s">
        <v>8</v>
      </c>
      <c r="J1" s="11" t="s">
        <v>6</v>
      </c>
      <c r="K1" s="23" t="s">
        <v>7</v>
      </c>
    </row>
    <row r="2" spans="1:11" ht="18.75">
      <c r="A2" s="192" t="s">
        <v>3459</v>
      </c>
    </row>
    <row r="3" spans="1:11">
      <c r="C3" s="3"/>
      <c r="D3" s="3"/>
      <c r="E3" s="3"/>
      <c r="F3" s="3"/>
      <c r="G3" s="3"/>
      <c r="H3" s="3"/>
      <c r="I3" s="3"/>
      <c r="J3" s="3"/>
      <c r="K3" s="22"/>
    </row>
    <row r="4" spans="1:11">
      <c r="C4" s="3" t="s">
        <v>321</v>
      </c>
      <c r="D4" s="3"/>
      <c r="E4" s="3"/>
      <c r="F4" s="3" t="s">
        <v>315</v>
      </c>
      <c r="G4" s="3" t="s">
        <v>316</v>
      </c>
      <c r="H4" s="3" t="s">
        <v>317</v>
      </c>
      <c r="I4" s="3" t="s">
        <v>277</v>
      </c>
      <c r="J4" s="3" t="s">
        <v>106</v>
      </c>
      <c r="K4" s="22">
        <v>28803</v>
      </c>
    </row>
    <row r="5" spans="1:11">
      <c r="C5" s="3"/>
      <c r="D5" s="3"/>
      <c r="E5" s="3"/>
      <c r="F5" s="3"/>
      <c r="G5" s="3"/>
      <c r="H5" s="3"/>
      <c r="I5" s="3"/>
      <c r="J5" s="3"/>
      <c r="K5" s="22"/>
    </row>
    <row r="6" spans="1:11">
      <c r="B6" s="3" t="s">
        <v>3473</v>
      </c>
      <c r="C6" s="3" t="s">
        <v>322</v>
      </c>
      <c r="D6" s="3" t="s">
        <v>1959</v>
      </c>
      <c r="E6" s="3"/>
      <c r="F6" s="3"/>
      <c r="G6" s="3" t="s">
        <v>180</v>
      </c>
      <c r="H6" s="3" t="s">
        <v>318</v>
      </c>
      <c r="I6" s="3" t="s">
        <v>279</v>
      </c>
      <c r="J6" s="3" t="s">
        <v>106</v>
      </c>
      <c r="K6" s="22">
        <v>28607</v>
      </c>
    </row>
    <row r="7" spans="1:11">
      <c r="C7" s="3"/>
      <c r="D7" s="3"/>
      <c r="E7" s="3"/>
      <c r="F7" s="3"/>
      <c r="G7" s="3"/>
      <c r="H7" s="3"/>
      <c r="I7" s="3"/>
      <c r="J7" s="3"/>
      <c r="K7" s="22"/>
    </row>
    <row r="8" spans="1:11">
      <c r="B8" s="3" t="s">
        <v>3466</v>
      </c>
      <c r="C8" s="3" t="s">
        <v>1985</v>
      </c>
      <c r="D8" s="3" t="s">
        <v>1986</v>
      </c>
      <c r="E8" s="18" t="s">
        <v>1987</v>
      </c>
      <c r="F8" s="3"/>
      <c r="G8" s="3" t="s">
        <v>1990</v>
      </c>
      <c r="H8" s="3" t="s">
        <v>1989</v>
      </c>
      <c r="I8" s="3" t="s">
        <v>1510</v>
      </c>
      <c r="J8" s="3" t="s">
        <v>106</v>
      </c>
      <c r="K8" s="22">
        <v>28906</v>
      </c>
    </row>
    <row r="9" spans="1:11">
      <c r="B9" s="3" t="s">
        <v>3466</v>
      </c>
      <c r="C9" s="3"/>
      <c r="D9" s="3" t="s">
        <v>1281</v>
      </c>
      <c r="E9" s="18" t="s">
        <v>1287</v>
      </c>
      <c r="F9" s="3"/>
      <c r="G9" s="3"/>
      <c r="H9" s="3"/>
      <c r="I9" s="3" t="s">
        <v>1510</v>
      </c>
      <c r="J9" s="3" t="s">
        <v>106</v>
      </c>
      <c r="K9" s="22">
        <v>28906</v>
      </c>
    </row>
    <row r="10" spans="1:11">
      <c r="C10" s="3"/>
      <c r="D10" s="3"/>
      <c r="E10" s="3"/>
      <c r="F10" s="3"/>
      <c r="G10" s="3"/>
      <c r="H10" s="3"/>
      <c r="I10" s="3"/>
      <c r="J10" s="3"/>
      <c r="K10" s="22"/>
    </row>
    <row r="11" spans="1:11">
      <c r="C11" s="3" t="s">
        <v>176</v>
      </c>
      <c r="D11" s="3"/>
      <c r="E11" s="3"/>
      <c r="F11" s="3"/>
      <c r="G11" s="3" t="s">
        <v>319</v>
      </c>
      <c r="H11" s="3"/>
      <c r="I11" s="3" t="s">
        <v>277</v>
      </c>
      <c r="J11" s="3" t="s">
        <v>106</v>
      </c>
      <c r="K11" s="22"/>
    </row>
    <row r="12" spans="1:11">
      <c r="C12" s="3"/>
      <c r="D12" s="3"/>
      <c r="E12" s="3"/>
      <c r="F12" s="3"/>
      <c r="G12" s="3"/>
      <c r="H12" s="3"/>
      <c r="I12" s="3"/>
      <c r="J12" s="3"/>
      <c r="K12" s="22"/>
    </row>
    <row r="13" spans="1:11">
      <c r="B13" s="3" t="s">
        <v>3484</v>
      </c>
      <c r="C13" s="3" t="s">
        <v>189</v>
      </c>
    </row>
    <row r="14" spans="1:11">
      <c r="C14" s="3"/>
      <c r="D14" s="3"/>
      <c r="E14" s="3"/>
      <c r="F14" s="3"/>
      <c r="G14" s="3"/>
      <c r="H14" s="3"/>
      <c r="I14" s="3"/>
      <c r="J14" s="3"/>
      <c r="K14" s="22"/>
    </row>
    <row r="15" spans="1:11">
      <c r="B15" s="3" t="s">
        <v>3479</v>
      </c>
      <c r="C15" s="3" t="s">
        <v>1752</v>
      </c>
      <c r="D15" s="3" t="s">
        <v>1732</v>
      </c>
      <c r="E15" s="18" t="s">
        <v>1753</v>
      </c>
      <c r="F15" s="3" t="s">
        <v>1754</v>
      </c>
      <c r="G15" s="3"/>
      <c r="H15" s="3" t="s">
        <v>1755</v>
      </c>
      <c r="I15" s="3" t="s">
        <v>1756</v>
      </c>
      <c r="J15" s="3" t="s">
        <v>1757</v>
      </c>
      <c r="K15" s="22">
        <v>99801</v>
      </c>
    </row>
    <row r="16" spans="1:11">
      <c r="C16" s="3"/>
      <c r="D16" s="3"/>
      <c r="E16" s="3"/>
      <c r="F16" s="3"/>
      <c r="G16" s="3"/>
      <c r="H16" s="3"/>
      <c r="I16" s="3"/>
      <c r="J16" s="3"/>
      <c r="K16" s="22"/>
    </row>
    <row r="17" spans="2:11">
      <c r="B17" s="3" t="s">
        <v>3486</v>
      </c>
      <c r="C17" s="3" t="s">
        <v>476</v>
      </c>
      <c r="D17" s="11"/>
      <c r="F17" s="298" t="s">
        <v>3481</v>
      </c>
      <c r="G17" s="11"/>
      <c r="H17" s="4" t="s">
        <v>481</v>
      </c>
      <c r="I17" s="4" t="s">
        <v>482</v>
      </c>
      <c r="J17" s="4" t="s">
        <v>483</v>
      </c>
      <c r="K17" s="26">
        <v>59035</v>
      </c>
    </row>
    <row r="18" spans="2:11">
      <c r="C18" s="3"/>
      <c r="D18" s="3"/>
      <c r="E18" s="3"/>
      <c r="F18" s="3"/>
      <c r="G18" s="3"/>
      <c r="H18" s="3"/>
      <c r="I18" s="3"/>
      <c r="J18" s="3"/>
      <c r="K18" s="22"/>
    </row>
    <row r="19" spans="2:11">
      <c r="C19" s="3" t="s">
        <v>3483</v>
      </c>
      <c r="D19" s="3"/>
      <c r="E19" s="3"/>
      <c r="F19" s="3"/>
      <c r="G19" s="3"/>
      <c r="H19" s="3"/>
      <c r="I19" s="3"/>
      <c r="J19" s="3"/>
      <c r="K19" s="22"/>
    </row>
    <row r="20" spans="2:11">
      <c r="C20" s="3"/>
      <c r="D20" s="3"/>
      <c r="E20" s="3"/>
      <c r="F20" s="3"/>
      <c r="G20" s="3"/>
      <c r="H20" s="3"/>
      <c r="I20" s="3"/>
      <c r="J20" s="3"/>
      <c r="K20" s="22"/>
    </row>
    <row r="21" spans="2:11">
      <c r="B21" s="3" t="s">
        <v>3463</v>
      </c>
      <c r="C21" s="3" t="s">
        <v>1722</v>
      </c>
      <c r="D21" s="8" t="s">
        <v>779</v>
      </c>
      <c r="E21" s="82" t="s">
        <v>858</v>
      </c>
      <c r="F21" s="8"/>
      <c r="G21" s="8" t="s">
        <v>23</v>
      </c>
      <c r="H21" s="8" t="s">
        <v>149</v>
      </c>
      <c r="I21" s="8" t="s">
        <v>150</v>
      </c>
      <c r="J21" s="8" t="s">
        <v>106</v>
      </c>
      <c r="K21" s="25">
        <v>28717</v>
      </c>
    </row>
    <row r="22" spans="2:11">
      <c r="B22" s="3" t="s">
        <v>3471</v>
      </c>
      <c r="C22" s="3" t="s">
        <v>3472</v>
      </c>
      <c r="D22" s="3" t="s">
        <v>757</v>
      </c>
      <c r="E22" s="82" t="s">
        <v>151</v>
      </c>
      <c r="F22" s="3"/>
      <c r="G22" s="3"/>
      <c r="H22" s="3"/>
      <c r="I22" s="3"/>
      <c r="J22" s="3"/>
      <c r="K22" s="22"/>
    </row>
    <row r="23" spans="2:11">
      <c r="C23" s="3"/>
      <c r="D23" s="3"/>
      <c r="E23" s="3"/>
      <c r="F23" s="3"/>
      <c r="G23" s="3"/>
      <c r="H23" s="3"/>
      <c r="I23" s="3"/>
      <c r="J23" s="3"/>
      <c r="K23" s="22"/>
    </row>
    <row r="24" spans="2:11">
      <c r="C24" s="3" t="s">
        <v>320</v>
      </c>
      <c r="D24" s="3" t="s">
        <v>323</v>
      </c>
      <c r="E24" s="3"/>
      <c r="F24" s="3" t="s">
        <v>325</v>
      </c>
      <c r="G24" s="3" t="s">
        <v>324</v>
      </c>
      <c r="H24" s="3"/>
      <c r="I24" s="3" t="s">
        <v>277</v>
      </c>
      <c r="J24" s="3" t="s">
        <v>106</v>
      </c>
      <c r="K24" s="22"/>
    </row>
    <row r="25" spans="2:11">
      <c r="C25" s="3" t="s">
        <v>326</v>
      </c>
      <c r="D25" s="3" t="s">
        <v>327</v>
      </c>
      <c r="E25" s="3"/>
      <c r="F25" s="3"/>
      <c r="G25" s="3" t="s">
        <v>328</v>
      </c>
      <c r="H25" s="3"/>
      <c r="I25" s="3" t="s">
        <v>277</v>
      </c>
      <c r="J25" s="3" t="s">
        <v>106</v>
      </c>
      <c r="K25" s="22"/>
    </row>
    <row r="26" spans="2:11">
      <c r="C26" s="3"/>
      <c r="D26" s="3"/>
      <c r="E26" s="3"/>
      <c r="F26" s="3"/>
      <c r="G26" s="3"/>
      <c r="H26" s="3"/>
      <c r="I26" s="3"/>
      <c r="J26" s="3"/>
      <c r="K26" s="22"/>
    </row>
    <row r="27" spans="2:11">
      <c r="B27" s="3" t="s">
        <v>3476</v>
      </c>
      <c r="C27" s="3"/>
      <c r="D27" s="3" t="s">
        <v>1555</v>
      </c>
      <c r="E27" s="18" t="s">
        <v>869</v>
      </c>
      <c r="F27" s="3" t="s">
        <v>1550</v>
      </c>
      <c r="G27" s="3" t="s">
        <v>1551</v>
      </c>
      <c r="H27" s="3" t="s">
        <v>1552</v>
      </c>
      <c r="I27" s="3" t="s">
        <v>1553</v>
      </c>
      <c r="J27" s="3" t="s">
        <v>106</v>
      </c>
      <c r="K27" s="22">
        <v>27959</v>
      </c>
    </row>
    <row r="28" spans="2:11">
      <c r="C28" s="3"/>
      <c r="D28" s="3"/>
      <c r="E28" s="3"/>
      <c r="F28" s="3"/>
      <c r="G28" s="3"/>
      <c r="H28" s="3"/>
      <c r="I28" s="3"/>
      <c r="J28" s="3"/>
      <c r="K28" s="22"/>
    </row>
    <row r="29" spans="2:11">
      <c r="B29" s="3" t="s">
        <v>3487</v>
      </c>
      <c r="C29" s="3" t="s">
        <v>197</v>
      </c>
      <c r="D29" s="3" t="s">
        <v>1019</v>
      </c>
      <c r="E29" s="18" t="s">
        <v>198</v>
      </c>
      <c r="F29" s="3" t="s">
        <v>199</v>
      </c>
      <c r="G29" s="3" t="s">
        <v>329</v>
      </c>
      <c r="H29" s="3"/>
      <c r="I29" s="3" t="s">
        <v>237</v>
      </c>
      <c r="J29" s="3" t="s">
        <v>106</v>
      </c>
      <c r="K29" s="22"/>
    </row>
    <row r="30" spans="2:11">
      <c r="C30" s="3"/>
      <c r="D30" s="3"/>
      <c r="E30" s="3"/>
      <c r="F30" s="3"/>
      <c r="G30" s="3"/>
      <c r="H30" s="3"/>
      <c r="I30" s="3"/>
      <c r="J30" s="3"/>
      <c r="K30" s="22"/>
    </row>
    <row r="31" spans="2:11">
      <c r="B31" s="3" t="s">
        <v>3485</v>
      </c>
      <c r="C31" s="3" t="s">
        <v>436</v>
      </c>
      <c r="D31" s="3"/>
      <c r="E31" s="18"/>
      <c r="F31" s="3"/>
      <c r="G31" s="3"/>
      <c r="H31" s="3"/>
      <c r="I31" s="3"/>
      <c r="J31" s="3"/>
      <c r="K31" s="22"/>
    </row>
    <row r="32" spans="2:11">
      <c r="C32" s="3"/>
      <c r="D32" s="3"/>
      <c r="E32" s="3"/>
      <c r="F32" s="3"/>
      <c r="G32" s="3"/>
      <c r="H32" s="3"/>
      <c r="I32" s="3"/>
      <c r="J32" s="3"/>
      <c r="K32" s="22"/>
    </row>
    <row r="33" spans="2:11">
      <c r="B33" s="3" t="s">
        <v>3474</v>
      </c>
      <c r="C33" s="4" t="s">
        <v>1940</v>
      </c>
      <c r="D33" s="4" t="s">
        <v>1947</v>
      </c>
      <c r="E33" s="80" t="s">
        <v>2025</v>
      </c>
      <c r="F33" s="4" t="s">
        <v>1949</v>
      </c>
      <c r="G33" s="11"/>
      <c r="H33" s="4" t="s">
        <v>1956</v>
      </c>
      <c r="I33" s="4" t="s">
        <v>1951</v>
      </c>
      <c r="J33" s="4" t="s">
        <v>276</v>
      </c>
      <c r="K33" s="26">
        <v>30537</v>
      </c>
    </row>
    <row r="34" spans="2:11">
      <c r="C34" s="3"/>
      <c r="D34" s="3"/>
      <c r="E34" s="80" t="s">
        <v>1948</v>
      </c>
      <c r="F34" s="3"/>
      <c r="G34" s="3"/>
      <c r="H34" s="3"/>
      <c r="I34" s="3"/>
      <c r="J34" s="3"/>
      <c r="K34" s="22"/>
    </row>
    <row r="35" spans="2:11">
      <c r="C35" s="3"/>
      <c r="D35" s="3"/>
      <c r="E35" s="3"/>
      <c r="F35" s="3"/>
      <c r="G35" s="3"/>
      <c r="H35" s="3"/>
      <c r="I35" s="3"/>
      <c r="J35" s="3"/>
      <c r="K35" s="22"/>
    </row>
    <row r="36" spans="2:11">
      <c r="B36" s="3" t="s">
        <v>3471</v>
      </c>
      <c r="C36" s="3" t="s">
        <v>1065</v>
      </c>
      <c r="D36" s="3" t="s">
        <v>756</v>
      </c>
      <c r="E36" s="18" t="s">
        <v>1841</v>
      </c>
      <c r="F36" s="83" t="s">
        <v>1190</v>
      </c>
      <c r="G36" s="3"/>
      <c r="H36" s="3" t="s">
        <v>1063</v>
      </c>
      <c r="I36" s="3" t="s">
        <v>1064</v>
      </c>
      <c r="J36" s="3" t="s">
        <v>64</v>
      </c>
      <c r="K36" s="22"/>
    </row>
    <row r="37" spans="2:11">
      <c r="B37" s="3"/>
      <c r="C37" s="3" t="s">
        <v>2021</v>
      </c>
      <c r="D37" s="3"/>
      <c r="E37" s="3"/>
      <c r="F37" s="3"/>
      <c r="G37" s="3"/>
      <c r="H37" s="3"/>
      <c r="I37" s="3"/>
      <c r="J37" s="3"/>
      <c r="K37" s="22"/>
    </row>
    <row r="38" spans="2:11">
      <c r="C38" s="3"/>
      <c r="D38" s="3"/>
      <c r="E38" s="3"/>
      <c r="F38" s="3"/>
      <c r="G38" s="3"/>
      <c r="H38" s="3"/>
      <c r="I38" s="3"/>
      <c r="J38" s="3"/>
      <c r="K38" s="22"/>
    </row>
    <row r="39" spans="2:11">
      <c r="B39" s="3" t="s">
        <v>3469</v>
      </c>
      <c r="C39" s="3"/>
      <c r="D39" s="3" t="s">
        <v>184</v>
      </c>
      <c r="E39" s="4"/>
      <c r="F39" s="3"/>
      <c r="G39" s="3" t="s">
        <v>331</v>
      </c>
      <c r="H39" s="3" t="s">
        <v>332</v>
      </c>
      <c r="I39" s="3" t="s">
        <v>333</v>
      </c>
      <c r="J39" s="3" t="s">
        <v>173</v>
      </c>
      <c r="K39" s="22">
        <v>37769</v>
      </c>
    </row>
    <row r="40" spans="2:11">
      <c r="D40" s="31"/>
      <c r="E40" s="3"/>
      <c r="F40" s="31"/>
      <c r="G40" s="31"/>
      <c r="H40" s="3"/>
      <c r="I40" s="3"/>
      <c r="J40" s="3"/>
      <c r="K40" s="22"/>
    </row>
    <row r="41" spans="2:11">
      <c r="D41" s="3"/>
      <c r="E41" s="3"/>
      <c r="F41" s="3"/>
      <c r="G41" s="3"/>
      <c r="H41" s="3"/>
      <c r="I41" s="3"/>
      <c r="J41" s="3"/>
      <c r="K41" s="22"/>
    </row>
    <row r="42" spans="2:11">
      <c r="B42" s="3" t="s">
        <v>3480</v>
      </c>
      <c r="C42" s="3" t="s">
        <v>1764</v>
      </c>
      <c r="D42" s="3" t="s">
        <v>1760</v>
      </c>
      <c r="E42" s="18" t="s">
        <v>1762</v>
      </c>
      <c r="F42" s="3" t="s">
        <v>1761</v>
      </c>
      <c r="G42" s="3"/>
      <c r="H42" s="3"/>
      <c r="I42" s="3" t="s">
        <v>1766</v>
      </c>
      <c r="J42" s="3" t="s">
        <v>106</v>
      </c>
      <c r="K42" s="22"/>
    </row>
    <row r="43" spans="2:11">
      <c r="C43" s="3"/>
      <c r="D43" s="3"/>
      <c r="E43" s="18" t="s">
        <v>1763</v>
      </c>
      <c r="F43" s="3"/>
      <c r="G43" s="3"/>
      <c r="H43" s="3"/>
      <c r="I43" s="3"/>
      <c r="J43" s="3"/>
      <c r="K43" s="22"/>
    </row>
    <row r="44" spans="2:11">
      <c r="C44" s="47"/>
      <c r="D44" s="47"/>
      <c r="E44" s="47"/>
      <c r="F44" s="47"/>
      <c r="G44" s="3"/>
      <c r="H44" s="3"/>
      <c r="I44" s="3"/>
      <c r="J44" s="3"/>
      <c r="K44" s="22"/>
    </row>
    <row r="45" spans="2:11">
      <c r="C45" s="3" t="s">
        <v>172</v>
      </c>
      <c r="D45" s="3"/>
      <c r="E45" s="3"/>
      <c r="F45" s="3"/>
      <c r="G45" s="3" t="s">
        <v>341</v>
      </c>
      <c r="H45" s="3" t="s">
        <v>342</v>
      </c>
      <c r="I45" s="3" t="s">
        <v>277</v>
      </c>
      <c r="J45" s="3" t="s">
        <v>106</v>
      </c>
      <c r="K45" s="22">
        <v>28803</v>
      </c>
    </row>
    <row r="46" spans="2:11">
      <c r="C46" s="3" t="s">
        <v>172</v>
      </c>
      <c r="D46" s="3"/>
      <c r="E46" s="3"/>
      <c r="F46" s="3"/>
      <c r="G46" s="3" t="s">
        <v>338</v>
      </c>
      <c r="H46" s="3" t="s">
        <v>339</v>
      </c>
      <c r="I46" s="3" t="s">
        <v>340</v>
      </c>
      <c r="J46" s="3" t="s">
        <v>106</v>
      </c>
      <c r="K46" s="22">
        <v>28773</v>
      </c>
    </row>
    <row r="47" spans="2:11">
      <c r="C47" s="3" t="s">
        <v>172</v>
      </c>
      <c r="D47" s="3"/>
      <c r="E47" s="3"/>
      <c r="F47" s="3"/>
      <c r="G47" s="3" t="s">
        <v>334</v>
      </c>
      <c r="H47" s="3" t="s">
        <v>335</v>
      </c>
      <c r="I47" s="3" t="s">
        <v>336</v>
      </c>
      <c r="J47" s="3" t="s">
        <v>106</v>
      </c>
      <c r="K47" s="22" t="s">
        <v>337</v>
      </c>
    </row>
    <row r="48" spans="2:11">
      <c r="C48" s="3"/>
      <c r="D48" s="3"/>
      <c r="E48" s="3"/>
      <c r="F48" s="3"/>
      <c r="G48" s="3"/>
      <c r="H48" s="3"/>
      <c r="I48" s="3"/>
      <c r="J48" s="3"/>
      <c r="K48" s="22"/>
    </row>
    <row r="49" spans="2:12">
      <c r="C49" s="3" t="s">
        <v>457</v>
      </c>
      <c r="D49" s="3" t="s">
        <v>458</v>
      </c>
      <c r="E49" s="18" t="s">
        <v>459</v>
      </c>
      <c r="F49" s="3" t="s">
        <v>460</v>
      </c>
      <c r="G49" s="3" t="s">
        <v>461</v>
      </c>
      <c r="H49" s="3" t="s">
        <v>462</v>
      </c>
      <c r="I49" s="3" t="s">
        <v>463</v>
      </c>
      <c r="J49" s="3" t="s">
        <v>464</v>
      </c>
      <c r="K49" s="22">
        <v>74471</v>
      </c>
    </row>
    <row r="50" spans="2:12">
      <c r="C50" s="3" t="s">
        <v>438</v>
      </c>
      <c r="D50" s="3"/>
      <c r="E50" s="3"/>
      <c r="F50" s="3"/>
      <c r="G50" s="3"/>
      <c r="H50" s="3"/>
      <c r="I50" s="3"/>
      <c r="J50" s="3"/>
      <c r="K50" s="22"/>
    </row>
    <row r="51" spans="2:12">
      <c r="C51" s="3"/>
      <c r="D51" s="3"/>
      <c r="E51" s="3"/>
      <c r="F51" s="3"/>
      <c r="G51" s="3"/>
      <c r="H51" s="3"/>
      <c r="I51" s="3"/>
      <c r="J51" s="3"/>
      <c r="K51" s="22"/>
    </row>
    <row r="52" spans="2:12">
      <c r="C52" s="3" t="s">
        <v>18</v>
      </c>
      <c r="D52" s="14" t="s">
        <v>25</v>
      </c>
      <c r="E52" s="18" t="s">
        <v>226</v>
      </c>
      <c r="F52" s="3"/>
      <c r="G52" s="3" t="s">
        <v>28</v>
      </c>
      <c r="H52" s="59" t="s">
        <v>648</v>
      </c>
      <c r="I52" s="59" t="s">
        <v>238</v>
      </c>
      <c r="J52" s="59" t="s">
        <v>106</v>
      </c>
      <c r="K52" s="70">
        <v>28768</v>
      </c>
      <c r="L52" s="35" t="s">
        <v>1937</v>
      </c>
    </row>
    <row r="53" spans="2:12">
      <c r="C53" s="3"/>
      <c r="D53" s="3"/>
      <c r="E53" s="3"/>
      <c r="F53" s="3"/>
      <c r="G53" s="3"/>
      <c r="H53" s="3"/>
      <c r="I53" s="3"/>
      <c r="J53" s="3"/>
      <c r="K53" s="22"/>
    </row>
    <row r="54" spans="2:12">
      <c r="C54" s="3" t="s">
        <v>344</v>
      </c>
      <c r="D54" s="3" t="s">
        <v>347</v>
      </c>
      <c r="E54" s="3"/>
      <c r="F54" s="3"/>
      <c r="G54" s="3" t="s">
        <v>348</v>
      </c>
      <c r="H54" s="3" t="s">
        <v>345</v>
      </c>
      <c r="I54" s="3" t="s">
        <v>346</v>
      </c>
      <c r="J54" s="3" t="s">
        <v>173</v>
      </c>
      <c r="K54" s="22">
        <v>37643</v>
      </c>
    </row>
    <row r="55" spans="2:12">
      <c r="C55" s="3"/>
      <c r="D55" s="3"/>
      <c r="E55" s="3"/>
      <c r="F55" s="3"/>
      <c r="G55" s="3"/>
      <c r="H55" s="3"/>
      <c r="I55" s="3"/>
      <c r="J55" s="3"/>
      <c r="K55" s="22"/>
    </row>
    <row r="56" spans="2:12">
      <c r="C56" s="3" t="s">
        <v>161</v>
      </c>
      <c r="D56" s="3" t="s">
        <v>162</v>
      </c>
      <c r="E56" s="18" t="s">
        <v>448</v>
      </c>
      <c r="F56" s="3"/>
      <c r="G56" s="3" t="s">
        <v>163</v>
      </c>
      <c r="H56" s="3" t="s">
        <v>449</v>
      </c>
      <c r="I56" s="3" t="s">
        <v>378</v>
      </c>
      <c r="J56" s="3" t="s">
        <v>106</v>
      </c>
      <c r="K56" s="22">
        <v>28713</v>
      </c>
    </row>
    <row r="57" spans="2:12">
      <c r="C57" s="3"/>
      <c r="D57" s="3"/>
      <c r="E57" s="3"/>
      <c r="F57" s="3"/>
      <c r="G57" s="3"/>
      <c r="H57" s="3"/>
      <c r="I57" s="3"/>
      <c r="J57" s="3"/>
      <c r="K57" s="22"/>
    </row>
    <row r="58" spans="2:12">
      <c r="B58" s="3" t="s">
        <v>3486</v>
      </c>
      <c r="C58" s="4" t="s">
        <v>190</v>
      </c>
      <c r="D58" s="11"/>
      <c r="E58" s="11"/>
      <c r="F58" s="11"/>
      <c r="G58" s="11"/>
      <c r="H58" s="11"/>
      <c r="I58" s="11"/>
      <c r="J58" s="11"/>
      <c r="K58" s="23"/>
    </row>
    <row r="59" spans="2:12">
      <c r="C59" s="3"/>
      <c r="D59" s="3"/>
      <c r="E59" s="3"/>
      <c r="F59" s="3"/>
      <c r="G59" s="3"/>
      <c r="H59" s="3"/>
      <c r="I59" s="3"/>
      <c r="J59" s="3"/>
      <c r="K59" s="22"/>
    </row>
    <row r="60" spans="2:12">
      <c r="B60" s="3" t="s">
        <v>3463</v>
      </c>
      <c r="C60" s="3" t="s">
        <v>2029</v>
      </c>
      <c r="D60" s="3" t="s">
        <v>1522</v>
      </c>
      <c r="E60" s="18" t="s">
        <v>1523</v>
      </c>
      <c r="F60" s="3" t="s">
        <v>230</v>
      </c>
      <c r="G60" s="3"/>
      <c r="I60" s="3"/>
      <c r="J60" s="3"/>
      <c r="K60" s="22"/>
      <c r="L60" s="3" t="s">
        <v>3464</v>
      </c>
    </row>
    <row r="61" spans="2:12">
      <c r="C61" s="3"/>
      <c r="D61" s="3"/>
      <c r="E61" s="3"/>
      <c r="F61" s="3"/>
      <c r="G61" s="3"/>
      <c r="H61" s="3"/>
      <c r="I61" s="3"/>
      <c r="J61" s="3"/>
      <c r="K61" s="22"/>
    </row>
    <row r="62" spans="2:12">
      <c r="C62" s="3" t="s">
        <v>894</v>
      </c>
      <c r="D62" s="3" t="s">
        <v>1889</v>
      </c>
      <c r="E62" s="3"/>
      <c r="F62" s="3"/>
      <c r="G62" s="3"/>
      <c r="H62" s="3"/>
      <c r="I62" s="3"/>
      <c r="J62" s="3"/>
      <c r="K62" s="22"/>
    </row>
    <row r="63" spans="2:12">
      <c r="C63" s="3"/>
      <c r="D63" s="3"/>
      <c r="E63" s="3"/>
      <c r="F63" s="3"/>
      <c r="G63" s="3"/>
      <c r="H63" s="3"/>
      <c r="I63" s="3"/>
      <c r="J63" s="3"/>
      <c r="K63" s="22"/>
    </row>
    <row r="64" spans="2:12">
      <c r="C64" s="3" t="s">
        <v>379</v>
      </c>
      <c r="D64" s="3"/>
      <c r="E64" s="3"/>
      <c r="F64" s="3"/>
      <c r="G64" s="3" t="s">
        <v>382</v>
      </c>
      <c r="H64" s="3" t="s">
        <v>380</v>
      </c>
      <c r="I64" s="3" t="s">
        <v>381</v>
      </c>
      <c r="J64" s="3" t="s">
        <v>106</v>
      </c>
      <c r="K64" s="22">
        <v>28604</v>
      </c>
    </row>
    <row r="65" spans="2:11">
      <c r="C65" s="3"/>
      <c r="D65" s="3"/>
      <c r="E65" s="3"/>
      <c r="F65" s="3"/>
      <c r="G65" s="3"/>
      <c r="H65" s="3"/>
      <c r="I65" s="3"/>
      <c r="J65" s="3"/>
      <c r="K65" s="22"/>
    </row>
    <row r="66" spans="2:11">
      <c r="B66" s="3" t="s">
        <v>3475</v>
      </c>
      <c r="C66" s="3"/>
      <c r="D66" s="140" t="s">
        <v>1759</v>
      </c>
      <c r="E66" s="82" t="s">
        <v>546</v>
      </c>
      <c r="F66" s="8" t="s">
        <v>1610</v>
      </c>
      <c r="G66" s="8"/>
      <c r="H66" s="8"/>
      <c r="I66" s="8" t="s">
        <v>301</v>
      </c>
      <c r="J66" s="8" t="s">
        <v>276</v>
      </c>
      <c r="K66" s="22"/>
    </row>
    <row r="67" spans="2:11">
      <c r="C67" s="3"/>
      <c r="D67" s="3"/>
      <c r="E67" s="3"/>
      <c r="F67" s="3"/>
      <c r="G67" s="3"/>
      <c r="H67" s="3"/>
      <c r="I67" s="3"/>
      <c r="J67" s="3"/>
      <c r="K67" s="22"/>
    </row>
    <row r="68" spans="2:11">
      <c r="B68" s="3" t="s">
        <v>3480</v>
      </c>
      <c r="C68" s="3" t="s">
        <v>1556</v>
      </c>
      <c r="D68" s="3" t="s">
        <v>1554</v>
      </c>
      <c r="E68" s="18" t="s">
        <v>1558</v>
      </c>
      <c r="F68" s="3" t="s">
        <v>1557</v>
      </c>
      <c r="G68" s="3"/>
      <c r="H68" s="3"/>
      <c r="I68" s="3" t="s">
        <v>1559</v>
      </c>
      <c r="J68" s="3" t="s">
        <v>64</v>
      </c>
      <c r="K68" s="22"/>
    </row>
    <row r="69" spans="2:11">
      <c r="C69" s="3"/>
      <c r="D69" s="3"/>
      <c r="E69" s="3"/>
      <c r="F69" s="3"/>
      <c r="G69" s="3"/>
      <c r="H69" s="3"/>
      <c r="I69" s="3"/>
      <c r="J69" s="3"/>
      <c r="K69" s="22"/>
    </row>
    <row r="70" spans="2:11">
      <c r="C70" s="3" t="s">
        <v>349</v>
      </c>
      <c r="D70" s="3" t="s">
        <v>350</v>
      </c>
      <c r="E70" s="3"/>
      <c r="F70" s="3" t="s">
        <v>352</v>
      </c>
      <c r="G70" s="3"/>
      <c r="H70" s="3"/>
      <c r="I70" s="3" t="s">
        <v>354</v>
      </c>
      <c r="J70" s="3" t="s">
        <v>276</v>
      </c>
      <c r="K70" s="22">
        <v>30523</v>
      </c>
    </row>
    <row r="71" spans="2:11">
      <c r="C71" s="3" t="s">
        <v>349</v>
      </c>
      <c r="D71" s="3" t="s">
        <v>351</v>
      </c>
      <c r="E71" s="3"/>
      <c r="F71" s="3" t="s">
        <v>353</v>
      </c>
      <c r="G71" s="3"/>
      <c r="H71" s="3"/>
      <c r="I71" s="3" t="s">
        <v>354</v>
      </c>
      <c r="J71" s="3" t="s">
        <v>276</v>
      </c>
      <c r="K71" s="22">
        <v>30523</v>
      </c>
    </row>
    <row r="72" spans="2:11">
      <c r="C72" s="3" t="s">
        <v>355</v>
      </c>
      <c r="D72" s="3" t="s">
        <v>356</v>
      </c>
      <c r="E72" s="3"/>
      <c r="F72" s="3"/>
      <c r="G72" s="3" t="s">
        <v>357</v>
      </c>
      <c r="H72" s="3" t="s">
        <v>358</v>
      </c>
      <c r="I72" s="3" t="s">
        <v>278</v>
      </c>
      <c r="J72" s="3" t="s">
        <v>106</v>
      </c>
      <c r="K72" s="22">
        <v>28645</v>
      </c>
    </row>
    <row r="73" spans="2:11">
      <c r="C73" s="3"/>
      <c r="D73" s="3"/>
      <c r="E73" s="3"/>
      <c r="F73" s="3"/>
      <c r="G73" s="3"/>
      <c r="H73" s="3"/>
      <c r="I73" s="3"/>
      <c r="J73" s="3"/>
      <c r="K73" s="22"/>
    </row>
    <row r="74" spans="2:11">
      <c r="C74" s="3" t="s">
        <v>359</v>
      </c>
      <c r="D74" s="213" t="s">
        <v>1835</v>
      </c>
      <c r="E74" s="3"/>
      <c r="F74" s="3"/>
      <c r="G74" s="3" t="s">
        <v>360</v>
      </c>
      <c r="H74" s="3" t="s">
        <v>361</v>
      </c>
      <c r="I74" s="3" t="s">
        <v>362</v>
      </c>
      <c r="J74" s="3" t="s">
        <v>106</v>
      </c>
      <c r="K74" s="22">
        <v>28772</v>
      </c>
    </row>
    <row r="75" spans="2:11">
      <c r="C75" s="3"/>
      <c r="D75" s="3"/>
      <c r="E75" s="3"/>
      <c r="F75" s="3"/>
      <c r="G75" s="3"/>
      <c r="H75" s="3"/>
      <c r="I75" s="3"/>
      <c r="J75" s="3"/>
      <c r="K75" s="22"/>
    </row>
    <row r="76" spans="2:11">
      <c r="C76" s="3" t="s">
        <v>363</v>
      </c>
      <c r="D76" s="3" t="s">
        <v>366</v>
      </c>
      <c r="E76" s="3"/>
      <c r="F76" s="3"/>
      <c r="G76" s="3" t="s">
        <v>367</v>
      </c>
      <c r="H76" s="3" t="s">
        <v>364</v>
      </c>
      <c r="I76" s="3" t="s">
        <v>365</v>
      </c>
      <c r="J76" s="3" t="s">
        <v>173</v>
      </c>
      <c r="K76" s="22">
        <v>37615</v>
      </c>
    </row>
    <row r="77" spans="2:11">
      <c r="C77" s="3" t="s">
        <v>368</v>
      </c>
      <c r="D77" s="3"/>
      <c r="E77" s="3"/>
      <c r="F77" s="3"/>
      <c r="G77" s="3" t="s">
        <v>369</v>
      </c>
      <c r="H77" s="3" t="s">
        <v>370</v>
      </c>
      <c r="I77" s="3" t="s">
        <v>371</v>
      </c>
      <c r="J77" s="3" t="s">
        <v>106</v>
      </c>
      <c r="K77" s="22">
        <v>27358</v>
      </c>
    </row>
    <row r="78" spans="2:11">
      <c r="C78" s="3"/>
      <c r="D78" s="3"/>
      <c r="E78" s="3"/>
      <c r="F78" s="3"/>
      <c r="G78" s="3"/>
      <c r="H78" s="3"/>
      <c r="I78" s="3"/>
      <c r="J78" s="3"/>
      <c r="K78" s="22"/>
    </row>
    <row r="79" spans="2:11">
      <c r="B79" s="3" t="s">
        <v>3470</v>
      </c>
      <c r="C79" s="162" t="s">
        <v>1885</v>
      </c>
      <c r="D79" s="3" t="s">
        <v>1887</v>
      </c>
      <c r="E79" s="82" t="s">
        <v>789</v>
      </c>
      <c r="F79" s="47" t="s">
        <v>1961</v>
      </c>
      <c r="G79" s="3"/>
      <c r="H79" s="3"/>
      <c r="I79" s="3"/>
      <c r="J79" s="3" t="s">
        <v>106</v>
      </c>
      <c r="K79" s="22"/>
    </row>
    <row r="80" spans="2:11">
      <c r="C80" s="8" t="s">
        <v>20</v>
      </c>
      <c r="D80" s="3"/>
      <c r="E80" s="82" t="s">
        <v>789</v>
      </c>
      <c r="F80" s="8" t="s">
        <v>24</v>
      </c>
      <c r="G80" s="8"/>
      <c r="H80" s="3"/>
      <c r="I80" s="8" t="s">
        <v>237</v>
      </c>
      <c r="J80" s="8" t="s">
        <v>106</v>
      </c>
      <c r="K80" s="22"/>
    </row>
    <row r="81" spans="2:11">
      <c r="C81" s="8"/>
      <c r="D81" s="3"/>
      <c r="E81" s="82"/>
      <c r="F81" s="8"/>
      <c r="G81" s="8"/>
      <c r="H81" s="3"/>
      <c r="I81" s="8"/>
      <c r="J81" s="8"/>
      <c r="K81" s="22"/>
    </row>
    <row r="82" spans="2:11">
      <c r="B82" s="3" t="s">
        <v>3478</v>
      </c>
      <c r="C82" s="17" t="s">
        <v>637</v>
      </c>
      <c r="D82" s="3" t="s">
        <v>1745</v>
      </c>
      <c r="E82" s="18" t="s">
        <v>477</v>
      </c>
      <c r="F82" s="144" t="s">
        <v>1891</v>
      </c>
      <c r="G82" s="3"/>
      <c r="H82" s="4" t="s">
        <v>1890</v>
      </c>
      <c r="I82" s="3"/>
      <c r="J82" s="3"/>
      <c r="K82" s="22"/>
    </row>
    <row r="83" spans="2:11">
      <c r="C83" s="3"/>
      <c r="D83" s="3"/>
      <c r="E83" s="3"/>
      <c r="F83" s="3"/>
      <c r="G83" s="3"/>
      <c r="H83" s="2"/>
      <c r="I83" s="11"/>
      <c r="J83" s="30" t="s">
        <v>1560</v>
      </c>
      <c r="K83" s="23"/>
    </row>
    <row r="84" spans="2:11">
      <c r="B84" s="3" t="s">
        <v>3466</v>
      </c>
      <c r="C84" s="47" t="s">
        <v>684</v>
      </c>
      <c r="D84" s="47" t="s">
        <v>683</v>
      </c>
      <c r="E84" s="3"/>
      <c r="F84" s="47" t="s">
        <v>403</v>
      </c>
      <c r="G84" s="3"/>
      <c r="H84" s="2"/>
      <c r="I84" s="11"/>
      <c r="J84" s="30"/>
      <c r="K84" s="23"/>
    </row>
    <row r="85" spans="2:11">
      <c r="C85" s="3"/>
      <c r="D85" s="3"/>
      <c r="E85" s="3"/>
      <c r="F85" s="3"/>
      <c r="G85" s="3"/>
      <c r="H85" s="2"/>
      <c r="I85" s="11"/>
      <c r="J85" s="30"/>
      <c r="K85" s="23"/>
    </row>
    <row r="86" spans="2:11">
      <c r="C86" s="8"/>
      <c r="D86" s="3"/>
      <c r="E86" s="82"/>
      <c r="F86" s="8"/>
      <c r="G86" s="8"/>
      <c r="H86" s="3"/>
      <c r="I86" s="8"/>
      <c r="J86" s="8"/>
      <c r="K86" s="22"/>
    </row>
    <row r="87" spans="2:11">
      <c r="C87" s="4" t="s">
        <v>1734</v>
      </c>
      <c r="D87" s="34" t="s">
        <v>1916</v>
      </c>
      <c r="E87" s="2"/>
      <c r="F87" s="11"/>
      <c r="G87" s="11"/>
      <c r="H87" s="11"/>
      <c r="I87" s="11"/>
      <c r="J87" s="11"/>
      <c r="K87" s="23"/>
    </row>
    <row r="88" spans="2:11">
      <c r="C88" s="8"/>
      <c r="D88" s="3"/>
      <c r="E88" s="82"/>
      <c r="F88" s="8"/>
      <c r="G88" s="8"/>
      <c r="H88" s="3"/>
      <c r="I88" s="8"/>
      <c r="J88" s="8"/>
      <c r="K88" s="22"/>
    </row>
    <row r="89" spans="2:11">
      <c r="C89" s="3" t="s">
        <v>372</v>
      </c>
      <c r="D89" s="3"/>
      <c r="E89" s="3"/>
      <c r="F89" s="3"/>
      <c r="G89" s="3" t="s">
        <v>375</v>
      </c>
      <c r="H89" s="3" t="s">
        <v>374</v>
      </c>
      <c r="I89" s="3" t="s">
        <v>373</v>
      </c>
      <c r="J89" s="3" t="s">
        <v>173</v>
      </c>
      <c r="K89" s="22">
        <v>37882</v>
      </c>
    </row>
    <row r="90" spans="2:11">
      <c r="C90" s="3" t="s">
        <v>177</v>
      </c>
      <c r="D90" s="3"/>
      <c r="E90" s="3"/>
      <c r="F90" s="3"/>
      <c r="G90" s="3" t="s">
        <v>376</v>
      </c>
      <c r="H90" s="3" t="s">
        <v>377</v>
      </c>
      <c r="I90" s="3" t="s">
        <v>378</v>
      </c>
      <c r="J90" s="3" t="s">
        <v>106</v>
      </c>
      <c r="K90" s="22">
        <v>28713</v>
      </c>
    </row>
    <row r="91" spans="2:11">
      <c r="C91" s="3"/>
      <c r="D91" s="3"/>
      <c r="E91" s="3"/>
      <c r="F91" s="3"/>
      <c r="G91" s="3"/>
      <c r="H91" s="3"/>
      <c r="I91" s="3"/>
      <c r="J91" s="3"/>
      <c r="K91" s="22"/>
    </row>
    <row r="92" spans="2:11">
      <c r="C92" s="3" t="s">
        <v>191</v>
      </c>
      <c r="D92" s="3" t="s">
        <v>192</v>
      </c>
      <c r="E92" s="18" t="s">
        <v>193</v>
      </c>
      <c r="F92" s="3" t="s">
        <v>218</v>
      </c>
      <c r="G92" s="3"/>
      <c r="H92" s="3"/>
      <c r="I92" s="3" t="s">
        <v>1767</v>
      </c>
      <c r="J92" s="3" t="s">
        <v>106</v>
      </c>
      <c r="K92" s="22"/>
    </row>
    <row r="93" spans="2:11">
      <c r="C93" s="3"/>
      <c r="D93" s="3"/>
      <c r="E93" s="3"/>
      <c r="F93" s="3"/>
      <c r="G93" s="3"/>
      <c r="H93" s="3"/>
      <c r="I93" s="3"/>
      <c r="J93" s="3"/>
      <c r="K93" s="22"/>
    </row>
    <row r="94" spans="2:11">
      <c r="C94" s="3" t="s">
        <v>386</v>
      </c>
      <c r="D94" s="3"/>
      <c r="E94" s="3"/>
      <c r="F94" s="3"/>
      <c r="G94" s="3" t="s">
        <v>387</v>
      </c>
      <c r="H94" s="3"/>
      <c r="I94" s="3" t="s">
        <v>279</v>
      </c>
      <c r="J94" s="3" t="s">
        <v>106</v>
      </c>
      <c r="K94" s="22"/>
    </row>
    <row r="95" spans="2:11">
      <c r="C95" s="3"/>
      <c r="D95" s="3"/>
      <c r="E95" s="3"/>
      <c r="F95" s="3"/>
      <c r="G95" s="3"/>
      <c r="H95" s="3"/>
      <c r="I95" s="3"/>
      <c r="J95" s="3"/>
      <c r="K95" s="22"/>
    </row>
    <row r="96" spans="2:11">
      <c r="C96" s="31" t="s">
        <v>1776</v>
      </c>
      <c r="D96" s="31" t="s">
        <v>1710</v>
      </c>
      <c r="E96" s="80" t="s">
        <v>1711</v>
      </c>
      <c r="F96" s="136" t="s">
        <v>1777</v>
      </c>
      <c r="G96" s="31"/>
      <c r="H96" s="3"/>
      <c r="I96" s="3"/>
      <c r="J96" s="3"/>
      <c r="K96" s="22"/>
    </row>
    <row r="97" spans="2:12">
      <c r="C97" s="3"/>
      <c r="D97" s="3"/>
      <c r="E97" s="3"/>
      <c r="F97" s="3"/>
      <c r="G97" s="3"/>
      <c r="H97" s="3"/>
      <c r="I97" s="3"/>
      <c r="J97" s="3"/>
      <c r="K97" s="22"/>
    </row>
    <row r="98" spans="2:12">
      <c r="C98" s="3" t="s">
        <v>178</v>
      </c>
      <c r="D98" s="3" t="s">
        <v>388</v>
      </c>
      <c r="E98" s="3"/>
      <c r="F98" s="3"/>
      <c r="G98" s="3" t="s">
        <v>389</v>
      </c>
      <c r="H98" s="3" t="s">
        <v>390</v>
      </c>
      <c r="I98" s="3" t="s">
        <v>246</v>
      </c>
      <c r="J98" s="3" t="s">
        <v>106</v>
      </c>
      <c r="K98" s="22">
        <v>28752</v>
      </c>
    </row>
    <row r="99" spans="2:12">
      <c r="C99" s="3"/>
      <c r="D99" s="3"/>
      <c r="E99" s="3"/>
      <c r="F99" s="3"/>
      <c r="G99" s="3"/>
      <c r="H99" s="3"/>
      <c r="I99" s="3"/>
      <c r="J99" s="3"/>
      <c r="K99" s="22"/>
    </row>
    <row r="100" spans="2:12">
      <c r="B100" s="3" t="s">
        <v>3476</v>
      </c>
      <c r="C100" s="3" t="s">
        <v>3460</v>
      </c>
      <c r="D100" s="3" t="s">
        <v>183</v>
      </c>
      <c r="E100" s="3"/>
      <c r="F100" s="3" t="s">
        <v>1892</v>
      </c>
      <c r="G100" s="3" t="s">
        <v>1893</v>
      </c>
      <c r="H100" s="3"/>
      <c r="I100" s="3" t="s">
        <v>473</v>
      </c>
      <c r="J100" s="3" t="s">
        <v>106</v>
      </c>
      <c r="K100" s="22"/>
    </row>
    <row r="101" spans="2:12">
      <c r="B101" s="3"/>
      <c r="C101" s="3"/>
      <c r="D101" s="3"/>
      <c r="E101" s="3"/>
      <c r="F101" s="3"/>
      <c r="G101" s="3"/>
      <c r="H101" s="3"/>
      <c r="I101" s="3"/>
      <c r="J101" s="3"/>
      <c r="K101" s="22"/>
    </row>
    <row r="102" spans="2:12">
      <c r="B102" s="3" t="s">
        <v>3462</v>
      </c>
      <c r="C102" s="3" t="s">
        <v>1718</v>
      </c>
      <c r="D102" s="140" t="s">
        <v>786</v>
      </c>
      <c r="E102" s="82" t="s">
        <v>785</v>
      </c>
      <c r="F102" s="8" t="s">
        <v>803</v>
      </c>
      <c r="G102" s="8" t="s">
        <v>804</v>
      </c>
      <c r="H102" s="8"/>
      <c r="I102" s="8" t="s">
        <v>807</v>
      </c>
      <c r="J102" s="8" t="s">
        <v>106</v>
      </c>
      <c r="K102" s="22"/>
    </row>
    <row r="103" spans="2:12">
      <c r="B103" s="3"/>
      <c r="C103" s="3"/>
      <c r="D103" s="140"/>
      <c r="E103" s="82"/>
      <c r="F103" s="8"/>
      <c r="G103" s="8"/>
      <c r="H103" s="8"/>
      <c r="I103" s="8"/>
      <c r="J103" s="8"/>
      <c r="K103" s="22"/>
    </row>
    <row r="104" spans="2:12">
      <c r="B104" s="3" t="s">
        <v>3468</v>
      </c>
      <c r="C104" s="3" t="s">
        <v>1979</v>
      </c>
      <c r="D104" s="3" t="s">
        <v>1980</v>
      </c>
      <c r="E104" s="18" t="s">
        <v>1981</v>
      </c>
      <c r="F104" s="3" t="s">
        <v>1982</v>
      </c>
      <c r="G104" s="3" t="s">
        <v>1983</v>
      </c>
      <c r="H104" s="3" t="s">
        <v>1984</v>
      </c>
      <c r="I104" s="3" t="s">
        <v>221</v>
      </c>
      <c r="J104" s="3" t="s">
        <v>106</v>
      </c>
      <c r="K104" s="22">
        <v>28789</v>
      </c>
      <c r="L104" s="3" t="s">
        <v>3467</v>
      </c>
    </row>
    <row r="105" spans="2:12">
      <c r="C105" s="3"/>
      <c r="D105" s="3"/>
      <c r="E105" s="3"/>
      <c r="F105" s="3"/>
      <c r="G105" s="3"/>
      <c r="H105" s="3"/>
      <c r="I105" s="3"/>
      <c r="J105" s="3"/>
      <c r="K105" s="22"/>
    </row>
    <row r="106" spans="2:12">
      <c r="B106" s="3" t="s">
        <v>3465</v>
      </c>
      <c r="C106" s="3" t="s">
        <v>185</v>
      </c>
      <c r="D106" s="3" t="s">
        <v>186</v>
      </c>
      <c r="E106" s="18" t="s">
        <v>1873</v>
      </c>
      <c r="F106" s="3" t="s">
        <v>394</v>
      </c>
      <c r="G106" s="3" t="s">
        <v>395</v>
      </c>
      <c r="H106" s="3" t="s">
        <v>391</v>
      </c>
      <c r="I106" s="3" t="s">
        <v>392</v>
      </c>
      <c r="J106" s="3" t="s">
        <v>106</v>
      </c>
      <c r="K106" s="22" t="s">
        <v>393</v>
      </c>
    </row>
    <row r="107" spans="2:12">
      <c r="C107" s="3"/>
      <c r="D107" s="3"/>
      <c r="E107" s="3"/>
      <c r="F107" s="3"/>
      <c r="G107" s="3"/>
      <c r="H107" s="3"/>
      <c r="I107" s="3"/>
      <c r="J107" s="3"/>
      <c r="K107" s="22"/>
    </row>
    <row r="108" spans="2:12">
      <c r="C108" s="3" t="s">
        <v>1960</v>
      </c>
      <c r="D108" s="3" t="s">
        <v>2147</v>
      </c>
      <c r="E108" s="18" t="s">
        <v>2148</v>
      </c>
      <c r="F108" s="3" t="s">
        <v>2141</v>
      </c>
      <c r="G108" s="3"/>
      <c r="H108" s="3"/>
      <c r="I108" s="3" t="s">
        <v>287</v>
      </c>
      <c r="J108" s="3" t="s">
        <v>276</v>
      </c>
      <c r="K108" s="22"/>
    </row>
    <row r="109" spans="2:12">
      <c r="C109" s="3"/>
      <c r="D109" s="3"/>
      <c r="E109" s="3"/>
      <c r="F109" s="3"/>
      <c r="G109" s="3"/>
      <c r="H109" s="3"/>
      <c r="I109" s="3"/>
      <c r="J109" s="3"/>
      <c r="K109" s="22"/>
    </row>
    <row r="110" spans="2:12">
      <c r="B110" s="3" t="s">
        <v>1712</v>
      </c>
      <c r="C110" s="31" t="s">
        <v>1774</v>
      </c>
      <c r="D110" s="31" t="s">
        <v>1773</v>
      </c>
      <c r="E110" s="80" t="s">
        <v>1709</v>
      </c>
      <c r="F110" s="31"/>
      <c r="G110" s="31" t="s">
        <v>1775</v>
      </c>
      <c r="H110" s="3"/>
      <c r="I110" s="3" t="s">
        <v>1772</v>
      </c>
      <c r="J110" s="3" t="s">
        <v>173</v>
      </c>
      <c r="K110" s="22"/>
    </row>
    <row r="111" spans="2:12">
      <c r="C111" s="3" t="s">
        <v>435</v>
      </c>
      <c r="D111" s="31" t="s">
        <v>491</v>
      </c>
      <c r="E111" s="80" t="s">
        <v>492</v>
      </c>
      <c r="F111" s="31" t="s">
        <v>493</v>
      </c>
      <c r="G111" s="31" t="s">
        <v>536</v>
      </c>
      <c r="H111" s="3"/>
      <c r="I111" s="3" t="s">
        <v>782</v>
      </c>
      <c r="J111" s="3" t="s">
        <v>106</v>
      </c>
      <c r="K111" s="22"/>
    </row>
    <row r="112" spans="2:12">
      <c r="C112" s="3" t="s">
        <v>435</v>
      </c>
      <c r="D112" s="31" t="s">
        <v>533</v>
      </c>
      <c r="E112" s="80" t="s">
        <v>1571</v>
      </c>
      <c r="F112" s="31" t="s">
        <v>534</v>
      </c>
      <c r="G112" s="31" t="s">
        <v>535</v>
      </c>
      <c r="H112" s="3"/>
      <c r="I112" s="3" t="s">
        <v>782</v>
      </c>
      <c r="J112" s="3" t="s">
        <v>106</v>
      </c>
      <c r="K112" s="22"/>
    </row>
    <row r="113" spans="2:11">
      <c r="C113" s="3"/>
      <c r="D113" s="3"/>
      <c r="E113" s="3"/>
      <c r="F113" s="3"/>
      <c r="G113" s="3"/>
      <c r="H113" s="3"/>
      <c r="I113" s="3"/>
      <c r="J113" s="3"/>
      <c r="K113" s="22"/>
    </row>
    <row r="114" spans="2:11">
      <c r="C114" s="3"/>
      <c r="D114" s="3"/>
      <c r="E114" s="3"/>
      <c r="F114" s="3"/>
      <c r="G114" s="3"/>
      <c r="H114" s="3"/>
      <c r="I114" s="3"/>
      <c r="J114" s="3"/>
      <c r="K114" s="22"/>
    </row>
    <row r="115" spans="2:11">
      <c r="C115" s="17" t="s">
        <v>2144</v>
      </c>
      <c r="D115" s="3" t="s">
        <v>2145</v>
      </c>
      <c r="E115" s="18" t="s">
        <v>2146</v>
      </c>
      <c r="F115" s="3" t="s">
        <v>1072</v>
      </c>
      <c r="G115" s="3"/>
      <c r="H115" s="3" t="s">
        <v>2142</v>
      </c>
      <c r="I115" s="3" t="s">
        <v>63</v>
      </c>
      <c r="J115" s="3" t="s">
        <v>64</v>
      </c>
      <c r="K115" s="22">
        <v>29212</v>
      </c>
    </row>
    <row r="116" spans="2:11">
      <c r="C116" s="3"/>
      <c r="D116" s="3"/>
      <c r="E116" s="3"/>
      <c r="F116" s="3"/>
      <c r="G116" s="3"/>
      <c r="H116" s="3"/>
      <c r="I116" s="3"/>
      <c r="J116" s="3"/>
      <c r="K116" s="22"/>
    </row>
    <row r="117" spans="2:11">
      <c r="C117" s="3" t="s">
        <v>179</v>
      </c>
      <c r="D117" s="3" t="s">
        <v>396</v>
      </c>
      <c r="E117" s="3"/>
      <c r="F117" s="3"/>
      <c r="G117" s="3" t="s">
        <v>397</v>
      </c>
      <c r="H117" s="3" t="s">
        <v>398</v>
      </c>
      <c r="I117" s="3" t="s">
        <v>346</v>
      </c>
      <c r="J117" s="3" t="s">
        <v>173</v>
      </c>
      <c r="K117" s="22">
        <v>37643</v>
      </c>
    </row>
    <row r="118" spans="2:11">
      <c r="C118" s="3" t="s">
        <v>399</v>
      </c>
      <c r="D118" s="3" t="s">
        <v>400</v>
      </c>
      <c r="E118" s="3"/>
      <c r="F118" s="3"/>
      <c r="G118" s="3"/>
      <c r="H118" s="3"/>
      <c r="I118" s="3" t="s">
        <v>401</v>
      </c>
      <c r="J118" s="3" t="s">
        <v>173</v>
      </c>
      <c r="K118" s="22"/>
    </row>
    <row r="119" spans="2:11">
      <c r="C119" s="3"/>
      <c r="D119" s="3"/>
      <c r="E119" s="3"/>
      <c r="F119" s="3"/>
      <c r="G119" s="3"/>
      <c r="H119" s="3"/>
      <c r="I119" s="3"/>
      <c r="J119" s="3"/>
      <c r="K119" s="22"/>
    </row>
    <row r="120" spans="2:11">
      <c r="B120" s="3" t="s">
        <v>3477</v>
      </c>
      <c r="C120" s="135" t="s">
        <v>1768</v>
      </c>
      <c r="D120" s="8" t="s">
        <v>1739</v>
      </c>
      <c r="E120" s="77" t="s">
        <v>1769</v>
      </c>
      <c r="F120" s="8" t="s">
        <v>1771</v>
      </c>
      <c r="G120" s="8" t="s">
        <v>1770</v>
      </c>
      <c r="H120" s="3"/>
      <c r="I120" s="3" t="s">
        <v>378</v>
      </c>
      <c r="J120" s="3" t="s">
        <v>106</v>
      </c>
      <c r="K120" s="3"/>
    </row>
    <row r="121" spans="2:11">
      <c r="C121" s="3"/>
      <c r="D121" s="3"/>
      <c r="E121" s="3"/>
      <c r="F121" s="3"/>
      <c r="G121" s="3"/>
      <c r="H121" s="3"/>
      <c r="I121" s="3"/>
      <c r="J121" s="3"/>
      <c r="K121" s="22"/>
    </row>
    <row r="122" spans="2:11">
      <c r="C122" s="3" t="s">
        <v>1562</v>
      </c>
      <c r="D122" s="3" t="s">
        <v>182</v>
      </c>
      <c r="E122" s="18" t="s">
        <v>113</v>
      </c>
      <c r="F122" s="3"/>
      <c r="G122" s="3" t="s">
        <v>114</v>
      </c>
      <c r="H122" s="3" t="s">
        <v>115</v>
      </c>
      <c r="I122" s="3" t="s">
        <v>116</v>
      </c>
      <c r="J122" s="3" t="s">
        <v>173</v>
      </c>
      <c r="K122" s="22">
        <v>37620</v>
      </c>
    </row>
    <row r="123" spans="2:11">
      <c r="C123" s="3" t="s">
        <v>1562</v>
      </c>
      <c r="D123" s="3" t="s">
        <v>1561</v>
      </c>
      <c r="E123" s="18" t="s">
        <v>1563</v>
      </c>
      <c r="F123" s="3" t="s">
        <v>1564</v>
      </c>
      <c r="G123" s="3" t="s">
        <v>1565</v>
      </c>
      <c r="H123" s="3" t="s">
        <v>1566</v>
      </c>
      <c r="I123" s="3" t="s">
        <v>116</v>
      </c>
      <c r="J123" s="3" t="s">
        <v>173</v>
      </c>
      <c r="K123" s="22">
        <v>37620</v>
      </c>
    </row>
    <row r="124" spans="2:11">
      <c r="C124" s="3"/>
      <c r="D124" s="3"/>
      <c r="E124" s="3"/>
      <c r="F124" s="3"/>
      <c r="G124" s="3"/>
      <c r="H124" s="3"/>
      <c r="I124" s="3"/>
      <c r="J124" s="3"/>
      <c r="K124" s="22"/>
    </row>
    <row r="125" spans="2:11">
      <c r="B125" s="3" t="s">
        <v>3488</v>
      </c>
      <c r="C125" s="3" t="s">
        <v>188</v>
      </c>
      <c r="D125" s="3"/>
      <c r="E125" s="3"/>
      <c r="F125" s="3"/>
      <c r="G125" s="3"/>
      <c r="H125" s="3"/>
      <c r="I125" s="3"/>
      <c r="J125" s="3"/>
      <c r="K125" s="22"/>
    </row>
    <row r="126" spans="2:11">
      <c r="C126" s="3"/>
      <c r="D126" s="3"/>
      <c r="E126" s="3"/>
      <c r="F126" s="3"/>
      <c r="G126" s="3"/>
      <c r="H126" s="3"/>
      <c r="I126" s="3"/>
      <c r="J126" s="3"/>
      <c r="K126" s="22"/>
    </row>
    <row r="127" spans="2:11">
      <c r="B127" s="3" t="s">
        <v>3482</v>
      </c>
      <c r="C127" s="47" t="s">
        <v>646</v>
      </c>
      <c r="D127" s="62"/>
      <c r="E127" s="80" t="s">
        <v>1569</v>
      </c>
      <c r="F127" s="47" t="s">
        <v>1568</v>
      </c>
      <c r="G127" s="47"/>
      <c r="H127" s="47"/>
      <c r="I127" s="47" t="s">
        <v>644</v>
      </c>
      <c r="J127" s="47" t="s">
        <v>645</v>
      </c>
      <c r="K127" s="56"/>
    </row>
    <row r="128" spans="2:11">
      <c r="C128" s="47"/>
      <c r="D128" s="47"/>
      <c r="E128" s="80" t="s">
        <v>1567</v>
      </c>
      <c r="F128" s="47"/>
      <c r="G128" s="47"/>
      <c r="H128" s="47"/>
      <c r="I128" s="47"/>
      <c r="J128" s="47"/>
      <c r="K128" s="56"/>
    </row>
    <row r="129" spans="2:11">
      <c r="C129" s="3"/>
      <c r="D129" s="3"/>
      <c r="E129" s="3"/>
      <c r="F129" s="3"/>
      <c r="G129" s="3"/>
      <c r="H129" s="3"/>
      <c r="I129" s="3"/>
      <c r="J129" s="3"/>
      <c r="K129" s="22"/>
    </row>
    <row r="130" spans="2:11">
      <c r="C130" s="3" t="s">
        <v>402</v>
      </c>
      <c r="D130" s="3"/>
      <c r="E130" s="3"/>
      <c r="F130" s="3"/>
      <c r="G130" s="3" t="s">
        <v>403</v>
      </c>
      <c r="H130" s="3" t="s">
        <v>404</v>
      </c>
      <c r="I130" s="3" t="s">
        <v>279</v>
      </c>
      <c r="J130" s="3" t="s">
        <v>106</v>
      </c>
      <c r="K130" s="22">
        <v>28607</v>
      </c>
    </row>
    <row r="131" spans="2:11">
      <c r="C131" s="3" t="s">
        <v>405</v>
      </c>
      <c r="D131" s="3"/>
      <c r="E131" s="3"/>
      <c r="F131" s="3"/>
      <c r="G131" s="3" t="s">
        <v>406</v>
      </c>
      <c r="H131" s="3" t="s">
        <v>407</v>
      </c>
      <c r="I131" s="3" t="s">
        <v>408</v>
      </c>
      <c r="J131" s="3" t="s">
        <v>173</v>
      </c>
      <c r="K131" s="22">
        <v>37663</v>
      </c>
    </row>
    <row r="132" spans="2:11">
      <c r="C132" s="3" t="s">
        <v>409</v>
      </c>
      <c r="D132" s="3" t="s">
        <v>412</v>
      </c>
      <c r="E132" s="3"/>
      <c r="F132" s="3" t="s">
        <v>410</v>
      </c>
      <c r="G132" s="3"/>
      <c r="H132" s="3"/>
      <c r="I132" s="3" t="s">
        <v>411</v>
      </c>
      <c r="J132" s="3" t="s">
        <v>106</v>
      </c>
      <c r="K132" s="22"/>
    </row>
    <row r="133" spans="2:11">
      <c r="C133" s="3" t="s">
        <v>413</v>
      </c>
      <c r="D133" s="3" t="s">
        <v>414</v>
      </c>
      <c r="E133" s="3"/>
      <c r="F133" s="3"/>
      <c r="G133" s="3" t="s">
        <v>415</v>
      </c>
      <c r="H133" s="3" t="s">
        <v>417</v>
      </c>
      <c r="I133" s="3" t="s">
        <v>416</v>
      </c>
      <c r="J133" s="3" t="s">
        <v>106</v>
      </c>
      <c r="K133" s="22">
        <v>28792</v>
      </c>
    </row>
    <row r="134" spans="2:11">
      <c r="C134" s="3"/>
      <c r="D134" s="3"/>
      <c r="E134" s="3"/>
      <c r="F134" s="3"/>
      <c r="G134" s="3"/>
      <c r="H134" s="3"/>
      <c r="I134" s="3"/>
      <c r="J134" s="3"/>
      <c r="K134" s="22"/>
    </row>
    <row r="135" spans="2:11">
      <c r="B135" s="3" t="s">
        <v>3461</v>
      </c>
      <c r="C135" s="3" t="s">
        <v>195</v>
      </c>
      <c r="D135" s="3" t="s">
        <v>194</v>
      </c>
      <c r="E135" s="18" t="s">
        <v>306</v>
      </c>
      <c r="F135" s="3" t="s">
        <v>196</v>
      </c>
      <c r="G135" s="3"/>
      <c r="H135" s="3" t="s">
        <v>1528</v>
      </c>
      <c r="I135" s="3" t="s">
        <v>307</v>
      </c>
      <c r="J135" s="3" t="s">
        <v>106</v>
      </c>
      <c r="K135" s="22">
        <v>28655</v>
      </c>
    </row>
    <row r="136" spans="2:11">
      <c r="C136" s="3"/>
      <c r="D136" s="3"/>
      <c r="E136" s="3"/>
      <c r="F136" s="3"/>
      <c r="G136" s="3"/>
      <c r="H136" s="3"/>
      <c r="I136" s="3"/>
      <c r="J136" s="3"/>
      <c r="K136" s="22"/>
    </row>
    <row r="137" spans="2:11">
      <c r="C137" s="3" t="s">
        <v>421</v>
      </c>
      <c r="D137" s="3" t="s">
        <v>422</v>
      </c>
      <c r="E137" s="3"/>
      <c r="F137" s="3"/>
      <c r="G137" s="3" t="s">
        <v>423</v>
      </c>
      <c r="H137" s="3" t="s">
        <v>424</v>
      </c>
      <c r="I137" s="3" t="s">
        <v>411</v>
      </c>
      <c r="J137" s="3" t="s">
        <v>106</v>
      </c>
      <c r="K137" s="22"/>
    </row>
    <row r="138" spans="2:11">
      <c r="C138" s="3" t="s">
        <v>175</v>
      </c>
      <c r="D138" s="3"/>
      <c r="E138" s="3"/>
      <c r="F138" s="3"/>
      <c r="G138" s="3" t="s">
        <v>418</v>
      </c>
      <c r="H138" s="3" t="s">
        <v>419</v>
      </c>
      <c r="I138" s="3" t="s">
        <v>420</v>
      </c>
      <c r="J138" s="3" t="s">
        <v>106</v>
      </c>
      <c r="K138" s="22">
        <v>28692</v>
      </c>
    </row>
    <row r="139" spans="2:11">
      <c r="C139" s="3" t="s">
        <v>425</v>
      </c>
      <c r="D139" s="3" t="s">
        <v>426</v>
      </c>
      <c r="E139" s="3"/>
      <c r="F139" s="3" t="s">
        <v>427</v>
      </c>
      <c r="G139" s="3"/>
      <c r="H139" s="3" t="s">
        <v>430</v>
      </c>
      <c r="I139" s="3" t="s">
        <v>431</v>
      </c>
      <c r="J139" s="3" t="s">
        <v>106</v>
      </c>
      <c r="K139" s="22">
        <v>27298</v>
      </c>
    </row>
    <row r="140" spans="2:11">
      <c r="C140" s="3" t="s">
        <v>425</v>
      </c>
      <c r="D140" s="3" t="s">
        <v>428</v>
      </c>
      <c r="E140" s="3"/>
      <c r="F140" s="3"/>
      <c r="G140" s="3" t="s">
        <v>429</v>
      </c>
      <c r="H140" s="3" t="s">
        <v>430</v>
      </c>
      <c r="I140" s="3" t="s">
        <v>431</v>
      </c>
      <c r="J140" s="3" t="s">
        <v>106</v>
      </c>
      <c r="K140" s="22">
        <v>27298</v>
      </c>
    </row>
  </sheetData>
  <hyperlinks>
    <hyperlink ref="E92" r:id="rId1"/>
    <hyperlink ref="E29" r:id="rId2"/>
    <hyperlink ref="E122" r:id="rId3"/>
    <hyperlink ref="E60" r:id="rId4"/>
    <hyperlink ref="E135" r:id="rId5"/>
    <hyperlink ref="E56" r:id="rId6"/>
    <hyperlink ref="E49" r:id="rId7"/>
    <hyperlink ref="E82" r:id="rId8"/>
    <hyperlink ref="E111" r:id="rId9" display="mailto:lkennerly@engconcepts.com"/>
    <hyperlink ref="E36" r:id="rId10"/>
    <hyperlink ref="E22" r:id="rId11"/>
    <hyperlink ref="E52" r:id="rId12"/>
    <hyperlink ref="E68" r:id="rId13"/>
    <hyperlink ref="E27" r:id="rId14"/>
    <hyperlink ref="E123" r:id="rId15"/>
    <hyperlink ref="E127" r:id="rId16"/>
    <hyperlink ref="E128" r:id="rId17"/>
    <hyperlink ref="E112" r:id="rId18"/>
    <hyperlink ref="E110" r:id="rId19"/>
    <hyperlink ref="E96" r:id="rId20"/>
    <hyperlink ref="E102" r:id="rId21"/>
    <hyperlink ref="E15" r:id="rId22"/>
    <hyperlink ref="E42" r:id="rId23"/>
    <hyperlink ref="E43" r:id="rId24"/>
    <hyperlink ref="E120" r:id="rId25"/>
    <hyperlink ref="E106" r:id="rId26"/>
    <hyperlink ref="E21" r:id="rId27"/>
    <hyperlink ref="E80" r:id="rId28"/>
    <hyperlink ref="E79" r:id="rId29"/>
    <hyperlink ref="E104" r:id="rId30"/>
    <hyperlink ref="E34" r:id="rId31"/>
    <hyperlink ref="E33" r:id="rId32"/>
    <hyperlink ref="E9" r:id="rId33"/>
    <hyperlink ref="E8" r:id="rId34"/>
    <hyperlink ref="E115" r:id="rId35"/>
    <hyperlink ref="E108" r:id="rId36"/>
  </hyperlinks>
  <pageMargins left="0.7" right="0.7" top="0.75" bottom="0.75" header="0.3" footer="0.3"/>
  <drawing r:id="rId3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3"/>
  <sheetViews>
    <sheetView topLeftCell="A6" zoomScale="75" zoomScaleNormal="75" workbookViewId="0">
      <selection activeCell="A33" sqref="A33:XFD33"/>
    </sheetView>
  </sheetViews>
  <sheetFormatPr defaultRowHeight="12.75"/>
  <cols>
    <col min="1" max="1" width="43.42578125" style="3" customWidth="1"/>
    <col min="2" max="2" width="7.5703125" style="28" customWidth="1"/>
    <col min="3" max="3" width="8.85546875" style="28" customWidth="1"/>
    <col min="4" max="4" width="26.5703125" style="3" customWidth="1"/>
    <col min="5" max="5" width="19.5703125" style="3" customWidth="1"/>
    <col min="6" max="6" width="38.7109375" style="3" customWidth="1"/>
    <col min="7" max="7" width="13.28515625" style="3" customWidth="1"/>
    <col min="8" max="8" width="17.42578125" style="3" customWidth="1"/>
    <col min="9" max="9" width="27" style="3" customWidth="1"/>
    <col min="10" max="10" width="14" style="3" customWidth="1"/>
    <col min="11" max="11" width="6.85546875" style="3" customWidth="1"/>
    <col min="12" max="12" width="8.42578125" style="22" customWidth="1"/>
    <col min="13" max="13" width="9.140625" style="72"/>
    <col min="14" max="16384" width="9.140625" style="3"/>
  </cols>
  <sheetData>
    <row r="1" spans="1:13">
      <c r="D1" s="11" t="s">
        <v>5</v>
      </c>
      <c r="E1" s="11" t="s">
        <v>4</v>
      </c>
      <c r="F1" s="11" t="s">
        <v>0</v>
      </c>
      <c r="G1" s="11" t="s">
        <v>1</v>
      </c>
      <c r="H1" s="11" t="s">
        <v>3</v>
      </c>
      <c r="I1" s="11" t="s">
        <v>2</v>
      </c>
      <c r="J1" s="11" t="s">
        <v>8</v>
      </c>
      <c r="K1" s="11" t="s">
        <v>6</v>
      </c>
      <c r="L1" s="23" t="s">
        <v>7</v>
      </c>
    </row>
    <row r="2" spans="1:13">
      <c r="L2" s="3"/>
    </row>
    <row r="3" spans="1:13" s="2" customFormat="1">
      <c r="A3" s="19" t="s">
        <v>1225</v>
      </c>
      <c r="B3" s="27"/>
      <c r="C3" s="45"/>
      <c r="D3" s="11"/>
      <c r="E3" s="11"/>
      <c r="F3" s="11"/>
      <c r="G3" s="11"/>
      <c r="H3" s="11"/>
      <c r="I3" s="11"/>
      <c r="J3" s="11"/>
      <c r="K3" s="11"/>
      <c r="L3" s="23"/>
      <c r="M3" s="71"/>
    </row>
    <row r="4" spans="1:13" s="2" customFormat="1">
      <c r="A4" s="19" t="s">
        <v>2183</v>
      </c>
      <c r="B4" s="163"/>
      <c r="C4" s="28"/>
      <c r="D4" s="3" t="s">
        <v>18</v>
      </c>
      <c r="E4" s="3" t="s">
        <v>25</v>
      </c>
      <c r="F4" s="18" t="s">
        <v>226</v>
      </c>
      <c r="G4" s="3"/>
      <c r="H4" s="3" t="s">
        <v>28</v>
      </c>
      <c r="I4" s="59" t="s">
        <v>648</v>
      </c>
      <c r="J4" s="59" t="s">
        <v>238</v>
      </c>
      <c r="K4" s="59" t="s">
        <v>106</v>
      </c>
      <c r="L4" s="70">
        <v>28768</v>
      </c>
      <c r="M4" s="72" t="s">
        <v>702</v>
      </c>
    </row>
    <row r="5" spans="1:13" s="2" customFormat="1">
      <c r="A5" s="19"/>
      <c r="B5" s="28"/>
      <c r="C5" s="28"/>
      <c r="D5" s="11"/>
      <c r="E5" s="11"/>
      <c r="F5" s="11"/>
      <c r="G5" s="11"/>
      <c r="H5" s="11"/>
      <c r="I5" s="11"/>
      <c r="J5" s="11"/>
      <c r="K5" s="11"/>
      <c r="L5" s="23"/>
      <c r="M5" s="71"/>
    </row>
    <row r="6" spans="1:13" s="2" customFormat="1">
      <c r="A6" s="19" t="s">
        <v>2117</v>
      </c>
      <c r="B6" s="163">
        <v>150</v>
      </c>
      <c r="C6" s="28"/>
      <c r="D6" s="8" t="s">
        <v>19</v>
      </c>
      <c r="E6" s="8" t="s">
        <v>20</v>
      </c>
      <c r="F6" s="8"/>
      <c r="G6" s="8"/>
      <c r="H6" s="8" t="s">
        <v>24</v>
      </c>
      <c r="I6" s="8"/>
      <c r="J6" s="11"/>
      <c r="K6" s="11"/>
      <c r="L6" s="23"/>
      <c r="M6" s="72" t="s">
        <v>2162</v>
      </c>
    </row>
    <row r="7" spans="1:13" s="2" customFormat="1">
      <c r="A7" s="19"/>
      <c r="B7" s="28"/>
      <c r="C7" s="28"/>
      <c r="D7" s="8"/>
      <c r="E7" s="8"/>
      <c r="F7" s="8"/>
      <c r="G7" s="8"/>
      <c r="H7" s="8"/>
      <c r="I7" s="8"/>
      <c r="J7" s="11"/>
      <c r="K7" s="11"/>
      <c r="L7" s="23"/>
      <c r="M7" s="71"/>
    </row>
    <row r="8" spans="1:13">
      <c r="A8" s="34" t="s">
        <v>2121</v>
      </c>
      <c r="B8" s="45">
        <v>150</v>
      </c>
      <c r="D8" s="3" t="s">
        <v>29</v>
      </c>
      <c r="E8" s="3" t="s">
        <v>121</v>
      </c>
    </row>
    <row r="9" spans="1:13">
      <c r="A9" s="6"/>
      <c r="E9" s="3" t="s">
        <v>343</v>
      </c>
      <c r="H9" s="3" t="s">
        <v>30</v>
      </c>
      <c r="I9" s="3" t="s">
        <v>119</v>
      </c>
      <c r="J9" s="3" t="s">
        <v>277</v>
      </c>
      <c r="K9" s="3" t="s">
        <v>106</v>
      </c>
      <c r="M9" s="72" t="s">
        <v>702</v>
      </c>
    </row>
    <row r="10" spans="1:13">
      <c r="A10" s="6"/>
      <c r="E10" s="3" t="s">
        <v>120</v>
      </c>
      <c r="F10" s="18" t="s">
        <v>123</v>
      </c>
      <c r="G10" s="3" t="s">
        <v>118</v>
      </c>
      <c r="H10" s="3" t="s">
        <v>117</v>
      </c>
      <c r="J10" s="3" t="s">
        <v>122</v>
      </c>
      <c r="K10" s="3" t="s">
        <v>106</v>
      </c>
      <c r="L10" s="22">
        <v>28801</v>
      </c>
    </row>
    <row r="12" spans="1:13">
      <c r="A12" s="34"/>
      <c r="B12" s="45"/>
      <c r="D12" s="8" t="s">
        <v>22</v>
      </c>
      <c r="E12" s="8" t="s">
        <v>21</v>
      </c>
      <c r="F12" s="82" t="s">
        <v>151</v>
      </c>
      <c r="G12" s="8"/>
      <c r="H12" s="8" t="s">
        <v>23</v>
      </c>
      <c r="I12" s="8" t="s">
        <v>149</v>
      </c>
      <c r="J12" s="8" t="s">
        <v>150</v>
      </c>
      <c r="K12" s="8" t="s">
        <v>106</v>
      </c>
      <c r="L12" s="25">
        <v>28717</v>
      </c>
      <c r="M12" s="72" t="s">
        <v>702</v>
      </c>
    </row>
    <row r="14" spans="1:13">
      <c r="A14" s="2" t="s">
        <v>1976</v>
      </c>
      <c r="B14" s="203">
        <v>350</v>
      </c>
      <c r="D14" s="3" t="s">
        <v>1979</v>
      </c>
      <c r="E14" s="3" t="s">
        <v>1980</v>
      </c>
      <c r="F14" s="18" t="s">
        <v>1981</v>
      </c>
      <c r="G14" s="3" t="s">
        <v>1982</v>
      </c>
      <c r="H14" s="3" t="s">
        <v>1983</v>
      </c>
      <c r="I14" s="3" t="s">
        <v>1984</v>
      </c>
      <c r="J14" s="3" t="s">
        <v>221</v>
      </c>
      <c r="K14" s="3" t="s">
        <v>106</v>
      </c>
      <c r="L14" s="22">
        <v>28789</v>
      </c>
      <c r="M14" s="72" t="s">
        <v>2162</v>
      </c>
    </row>
    <row r="16" spans="1:13">
      <c r="A16" s="221" t="s">
        <v>2184</v>
      </c>
      <c r="B16" s="163">
        <v>150</v>
      </c>
      <c r="D16" s="3" t="s">
        <v>152</v>
      </c>
      <c r="E16" s="3" t="s">
        <v>153</v>
      </c>
      <c r="F16" s="18" t="s">
        <v>217</v>
      </c>
      <c r="G16" s="3" t="s">
        <v>219</v>
      </c>
      <c r="H16" s="3" t="s">
        <v>154</v>
      </c>
      <c r="I16" s="3" t="s">
        <v>220</v>
      </c>
      <c r="J16" s="3" t="s">
        <v>221</v>
      </c>
      <c r="K16" s="3" t="s">
        <v>106</v>
      </c>
      <c r="L16" s="22">
        <v>28789</v>
      </c>
      <c r="M16" s="72" t="s">
        <v>702</v>
      </c>
    </row>
    <row r="18" spans="1:13">
      <c r="A18" s="34"/>
      <c r="B18" s="45"/>
      <c r="D18" s="3" t="s">
        <v>172</v>
      </c>
      <c r="H18" s="3" t="s">
        <v>341</v>
      </c>
      <c r="I18" s="3" t="s">
        <v>342</v>
      </c>
      <c r="J18" s="3" t="s">
        <v>277</v>
      </c>
      <c r="K18" s="3" t="s">
        <v>106</v>
      </c>
      <c r="L18" s="22">
        <v>28803</v>
      </c>
      <c r="M18" s="72" t="s">
        <v>702</v>
      </c>
    </row>
    <row r="19" spans="1:13">
      <c r="H19" s="3" t="s">
        <v>338</v>
      </c>
      <c r="I19" s="3" t="s">
        <v>339</v>
      </c>
      <c r="J19" s="3" t="s">
        <v>340</v>
      </c>
      <c r="K19" s="3" t="s">
        <v>106</v>
      </c>
      <c r="L19" s="22">
        <v>28773</v>
      </c>
    </row>
    <row r="21" spans="1:13">
      <c r="A21" s="2" t="s">
        <v>2118</v>
      </c>
      <c r="B21" s="163">
        <v>104</v>
      </c>
      <c r="D21" s="3" t="s">
        <v>157</v>
      </c>
      <c r="E21" s="3" t="s">
        <v>160</v>
      </c>
      <c r="F21" s="18" t="s">
        <v>216</v>
      </c>
      <c r="H21" s="3" t="s">
        <v>159</v>
      </c>
      <c r="I21" s="3" t="s">
        <v>214</v>
      </c>
      <c r="J21" s="3" t="s">
        <v>158</v>
      </c>
      <c r="K21" s="3" t="s">
        <v>106</v>
      </c>
      <c r="L21" s="22">
        <v>28677</v>
      </c>
      <c r="M21" s="72" t="s">
        <v>2162</v>
      </c>
    </row>
    <row r="23" spans="1:13">
      <c r="A23" s="35"/>
      <c r="B23" s="45"/>
      <c r="D23" s="3" t="s">
        <v>174</v>
      </c>
      <c r="H23" s="3" t="s">
        <v>418</v>
      </c>
      <c r="I23" s="3" t="s">
        <v>419</v>
      </c>
      <c r="J23" s="3" t="s">
        <v>420</v>
      </c>
      <c r="K23" s="3" t="s">
        <v>106</v>
      </c>
      <c r="L23" s="22">
        <v>28692</v>
      </c>
      <c r="M23" s="72" t="s">
        <v>702</v>
      </c>
    </row>
    <row r="25" spans="1:13">
      <c r="A25" s="34"/>
      <c r="B25" s="45"/>
      <c r="D25" s="3" t="s">
        <v>168</v>
      </c>
      <c r="E25" s="3" t="s">
        <v>169</v>
      </c>
      <c r="F25" s="18" t="s">
        <v>215</v>
      </c>
      <c r="H25" s="3" t="s">
        <v>170</v>
      </c>
      <c r="I25" s="3" t="s">
        <v>330</v>
      </c>
      <c r="J25" s="3" t="s">
        <v>171</v>
      </c>
      <c r="K25" s="3" t="s">
        <v>106</v>
      </c>
      <c r="L25" s="22">
        <v>28601</v>
      </c>
      <c r="M25" s="72" t="s">
        <v>702</v>
      </c>
    </row>
    <row r="27" spans="1:13">
      <c r="A27" s="2" t="s">
        <v>2185</v>
      </c>
      <c r="B27" s="45"/>
      <c r="D27" s="3" t="s">
        <v>161</v>
      </c>
      <c r="E27" s="3" t="s">
        <v>162</v>
      </c>
      <c r="F27" s="18" t="s">
        <v>448</v>
      </c>
      <c r="H27" s="3" t="s">
        <v>163</v>
      </c>
      <c r="I27" s="3" t="s">
        <v>449</v>
      </c>
      <c r="J27" s="3" t="s">
        <v>378</v>
      </c>
      <c r="K27" s="3" t="s">
        <v>106</v>
      </c>
      <c r="L27" s="22">
        <v>28713</v>
      </c>
      <c r="M27" s="72" t="s">
        <v>702</v>
      </c>
    </row>
    <row r="29" spans="1:13">
      <c r="A29" s="35"/>
      <c r="B29" s="45"/>
      <c r="D29" s="3" t="s">
        <v>379</v>
      </c>
      <c r="H29" s="3" t="s">
        <v>382</v>
      </c>
      <c r="I29" s="3" t="s">
        <v>380</v>
      </c>
      <c r="J29" s="3" t="s">
        <v>381</v>
      </c>
      <c r="K29" s="3" t="s">
        <v>106</v>
      </c>
      <c r="L29" s="22">
        <v>28604</v>
      </c>
      <c r="M29" s="72" t="s">
        <v>702</v>
      </c>
    </row>
    <row r="31" spans="1:13">
      <c r="A31" s="2" t="s">
        <v>2185</v>
      </c>
      <c r="B31" s="45"/>
      <c r="D31" s="3" t="s">
        <v>359</v>
      </c>
      <c r="H31" s="3" t="s">
        <v>360</v>
      </c>
      <c r="I31" s="3" t="s">
        <v>361</v>
      </c>
      <c r="J31" s="3" t="s">
        <v>362</v>
      </c>
      <c r="K31" s="3" t="s">
        <v>106</v>
      </c>
      <c r="L31" s="22">
        <v>28772</v>
      </c>
      <c r="M31" s="72" t="s">
        <v>702</v>
      </c>
    </row>
    <row r="32" spans="1:13">
      <c r="D32" s="3" t="s">
        <v>3581</v>
      </c>
    </row>
    <row r="33" spans="1:13">
      <c r="A33" s="34"/>
      <c r="B33" s="45"/>
      <c r="D33" s="3" t="s">
        <v>164</v>
      </c>
      <c r="E33" s="3" t="s">
        <v>165</v>
      </c>
      <c r="F33" s="18" t="s">
        <v>303</v>
      </c>
      <c r="H33" s="3" t="s">
        <v>166</v>
      </c>
      <c r="I33" s="3" t="s">
        <v>302</v>
      </c>
      <c r="J33" s="3" t="s">
        <v>167</v>
      </c>
      <c r="K33" s="3" t="s">
        <v>106</v>
      </c>
      <c r="L33" s="22">
        <v>28779</v>
      </c>
      <c r="M33" s="72" t="s">
        <v>702</v>
      </c>
    </row>
    <row r="35" spans="1:13">
      <c r="A35" s="222" t="s">
        <v>1188</v>
      </c>
      <c r="B35" s="45"/>
      <c r="D35" s="3" t="s">
        <v>383</v>
      </c>
      <c r="E35" s="3" t="s">
        <v>384</v>
      </c>
      <c r="H35" s="3" t="s">
        <v>155</v>
      </c>
      <c r="I35" s="3" t="s">
        <v>385</v>
      </c>
      <c r="J35" s="3" t="s">
        <v>156</v>
      </c>
      <c r="K35" s="3" t="s">
        <v>106</v>
      </c>
      <c r="L35" s="22">
        <v>28031</v>
      </c>
      <c r="M35" s="72" t="s">
        <v>702</v>
      </c>
    </row>
    <row r="37" spans="1:13">
      <c r="B37" s="45"/>
      <c r="D37" s="3" t="s">
        <v>175</v>
      </c>
      <c r="H37" s="3" t="s">
        <v>418</v>
      </c>
      <c r="I37" s="3" t="s">
        <v>419</v>
      </c>
      <c r="J37" s="3" t="s">
        <v>420</v>
      </c>
      <c r="K37" s="3" t="s">
        <v>106</v>
      </c>
      <c r="L37" s="22">
        <v>28692</v>
      </c>
      <c r="M37" s="72" t="s">
        <v>702</v>
      </c>
    </row>
    <row r="38" spans="1:13">
      <c r="B38" s="45"/>
    </row>
    <row r="39" spans="1:13">
      <c r="A39" s="35" t="s">
        <v>2188</v>
      </c>
      <c r="B39" s="45">
        <v>100</v>
      </c>
      <c r="D39" s="3" t="s">
        <v>2019</v>
      </c>
      <c r="E39" s="3" t="s">
        <v>2020</v>
      </c>
    </row>
    <row r="40" spans="1:13">
      <c r="B40" s="45"/>
    </row>
    <row r="41" spans="1:13">
      <c r="A41" s="68" t="s">
        <v>2186</v>
      </c>
      <c r="B41" s="45"/>
      <c r="D41" s="3" t="s">
        <v>1511</v>
      </c>
      <c r="E41" s="3" t="s">
        <v>1986</v>
      </c>
      <c r="F41" s="18" t="s">
        <v>1987</v>
      </c>
      <c r="H41" s="3" t="s">
        <v>1990</v>
      </c>
      <c r="I41" s="3" t="s">
        <v>1989</v>
      </c>
      <c r="J41" s="3" t="s">
        <v>1510</v>
      </c>
      <c r="K41" s="3" t="s">
        <v>106</v>
      </c>
    </row>
    <row r="42" spans="1:13">
      <c r="B42" s="45"/>
    </row>
    <row r="43" spans="1:13">
      <c r="A43" s="35" t="s">
        <v>2187</v>
      </c>
      <c r="B43" s="45">
        <v>100</v>
      </c>
      <c r="D43" s="3" t="s">
        <v>1524</v>
      </c>
      <c r="E43" s="3" t="s">
        <v>1525</v>
      </c>
      <c r="F43" s="18" t="s">
        <v>1527</v>
      </c>
      <c r="I43" s="3" t="s">
        <v>1526</v>
      </c>
      <c r="J43" s="3" t="s">
        <v>378</v>
      </c>
      <c r="K43" s="3" t="s">
        <v>106</v>
      </c>
      <c r="L43" s="22">
        <v>28713</v>
      </c>
      <c r="M43" s="72" t="s">
        <v>702</v>
      </c>
    </row>
    <row r="44" spans="1:13">
      <c r="B44" s="45"/>
    </row>
    <row r="45" spans="1:13">
      <c r="A45" s="2" t="s">
        <v>1222</v>
      </c>
    </row>
    <row r="46" spans="1:13">
      <c r="A46" s="2" t="s">
        <v>2185</v>
      </c>
      <c r="B46" s="182"/>
      <c r="D46" s="3" t="s">
        <v>1065</v>
      </c>
      <c r="E46" s="35" t="s">
        <v>2167</v>
      </c>
      <c r="F46" s="18" t="s">
        <v>1062</v>
      </c>
      <c r="H46" s="83" t="s">
        <v>1190</v>
      </c>
      <c r="I46" s="3" t="s">
        <v>1063</v>
      </c>
      <c r="J46" s="3" t="s">
        <v>1064</v>
      </c>
      <c r="K46" s="3" t="s">
        <v>64</v>
      </c>
    </row>
    <row r="48" spans="1:13">
      <c r="B48" s="163">
        <v>60</v>
      </c>
      <c r="D48" s="3" t="s">
        <v>1067</v>
      </c>
      <c r="E48" s="3" t="s">
        <v>1900</v>
      </c>
      <c r="F48" s="18" t="s">
        <v>1066</v>
      </c>
      <c r="H48" s="3" t="s">
        <v>1068</v>
      </c>
      <c r="I48" s="3" t="s">
        <v>1030</v>
      </c>
      <c r="J48" s="3" t="s">
        <v>1069</v>
      </c>
      <c r="K48" s="3" t="s">
        <v>64</v>
      </c>
      <c r="L48" s="22">
        <v>29303</v>
      </c>
      <c r="M48" s="72" t="s">
        <v>2162</v>
      </c>
    </row>
    <row r="49" spans="1:13">
      <c r="A49" s="154"/>
    </row>
    <row r="50" spans="1:13">
      <c r="A50" s="154" t="s">
        <v>1935</v>
      </c>
    </row>
    <row r="51" spans="1:13">
      <c r="A51" s="154"/>
    </row>
    <row r="52" spans="1:13">
      <c r="A52" s="154" t="s">
        <v>1901</v>
      </c>
    </row>
    <row r="53" spans="1:13">
      <c r="A53" s="154" t="s">
        <v>1902</v>
      </c>
    </row>
    <row r="54" spans="1:13">
      <c r="A54" s="154" t="s">
        <v>1903</v>
      </c>
    </row>
    <row r="55" spans="1:13">
      <c r="A55" s="154" t="s">
        <v>1904</v>
      </c>
    </row>
    <row r="56" spans="1:13">
      <c r="A56" s="155" t="s">
        <v>1066</v>
      </c>
    </row>
    <row r="57" spans="1:13">
      <c r="A57" s="28"/>
    </row>
    <row r="58" spans="1:13">
      <c r="A58" s="2" t="s">
        <v>2185</v>
      </c>
      <c r="B58" s="45"/>
      <c r="D58" s="3" t="s">
        <v>1070</v>
      </c>
      <c r="E58" s="35" t="s">
        <v>2166</v>
      </c>
      <c r="F58" s="18" t="s">
        <v>1071</v>
      </c>
      <c r="H58" s="3" t="s">
        <v>1072</v>
      </c>
      <c r="J58" s="3" t="s">
        <v>63</v>
      </c>
      <c r="K58" s="3" t="s">
        <v>64</v>
      </c>
      <c r="L58" s="22">
        <v>29204</v>
      </c>
    </row>
    <row r="59" spans="1:13">
      <c r="F59" s="18"/>
    </row>
    <row r="60" spans="1:13">
      <c r="A60" s="2" t="s">
        <v>1224</v>
      </c>
    </row>
    <row r="61" spans="1:13" ht="12.75" customHeight="1">
      <c r="A61" s="35" t="s">
        <v>39</v>
      </c>
      <c r="D61" s="3" t="s">
        <v>1031</v>
      </c>
      <c r="E61" s="3" t="s">
        <v>2002</v>
      </c>
      <c r="H61" s="3" t="s">
        <v>1073</v>
      </c>
      <c r="I61" s="3" t="s">
        <v>1074</v>
      </c>
      <c r="J61" s="3" t="s">
        <v>287</v>
      </c>
      <c r="K61" s="3" t="s">
        <v>276</v>
      </c>
      <c r="L61" s="22">
        <v>30305</v>
      </c>
      <c r="M61" s="72" t="s">
        <v>702</v>
      </c>
    </row>
    <row r="62" spans="1:13">
      <c r="A62" s="35"/>
      <c r="E62" s="3" t="s">
        <v>2003</v>
      </c>
    </row>
    <row r="63" spans="1:13" ht="12.75" customHeight="1">
      <c r="A63" s="35" t="s">
        <v>39</v>
      </c>
      <c r="D63" s="3" t="s">
        <v>1032</v>
      </c>
      <c r="H63" s="3" t="s">
        <v>1075</v>
      </c>
      <c r="I63" s="3" t="s">
        <v>1086</v>
      </c>
      <c r="J63" s="3" t="s">
        <v>1085</v>
      </c>
      <c r="K63" s="3" t="s">
        <v>276</v>
      </c>
      <c r="L63" s="22">
        <v>30904</v>
      </c>
    </row>
    <row r="64" spans="1:13">
      <c r="A64" s="35"/>
    </row>
    <row r="65" spans="1:13" ht="12.75" customHeight="1">
      <c r="A65" s="35"/>
      <c r="D65" s="3" t="s">
        <v>1033</v>
      </c>
      <c r="F65" s="18" t="s">
        <v>1054</v>
      </c>
      <c r="H65" s="3" t="s">
        <v>1189</v>
      </c>
      <c r="I65" s="3" t="s">
        <v>1087</v>
      </c>
      <c r="J65" s="3" t="s">
        <v>287</v>
      </c>
      <c r="K65" s="3" t="s">
        <v>276</v>
      </c>
      <c r="L65" s="22">
        <v>30909</v>
      </c>
      <c r="M65" s="72" t="s">
        <v>702</v>
      </c>
    </row>
    <row r="66" spans="1:13">
      <c r="A66" s="35"/>
    </row>
    <row r="67" spans="1:13" ht="12.75" customHeight="1">
      <c r="A67" s="35" t="s">
        <v>39</v>
      </c>
      <c r="D67" s="3" t="s">
        <v>1076</v>
      </c>
      <c r="H67" s="3" t="s">
        <v>1191</v>
      </c>
      <c r="K67" s="3" t="s">
        <v>276</v>
      </c>
    </row>
    <row r="68" spans="1:13" ht="12.75" customHeight="1">
      <c r="A68" s="35"/>
    </row>
    <row r="69" spans="1:13">
      <c r="A69" s="35"/>
      <c r="B69" s="45"/>
      <c r="D69" s="3" t="s">
        <v>1035</v>
      </c>
      <c r="F69" s="18" t="s">
        <v>1061</v>
      </c>
      <c r="H69" s="3" t="s">
        <v>1192</v>
      </c>
      <c r="I69" s="3" t="s">
        <v>1083</v>
      </c>
      <c r="J69" s="3" t="s">
        <v>1034</v>
      </c>
      <c r="K69" s="3" t="s">
        <v>276</v>
      </c>
      <c r="L69" s="22">
        <v>30513</v>
      </c>
      <c r="M69" s="72" t="s">
        <v>702</v>
      </c>
    </row>
    <row r="70" spans="1:13">
      <c r="A70" s="35"/>
      <c r="H70" s="3" t="s">
        <v>1195</v>
      </c>
      <c r="I70" s="3" t="s">
        <v>1041</v>
      </c>
      <c r="J70" s="3" t="s">
        <v>1040</v>
      </c>
      <c r="K70" s="3" t="s">
        <v>276</v>
      </c>
      <c r="L70" s="22">
        <v>30531</v>
      </c>
    </row>
    <row r="71" spans="1:13" ht="12.75" customHeight="1">
      <c r="A71" s="35"/>
    </row>
    <row r="72" spans="1:13">
      <c r="A72" s="35" t="s">
        <v>39</v>
      </c>
      <c r="D72" s="3" t="s">
        <v>1037</v>
      </c>
      <c r="F72" s="18" t="s">
        <v>1055</v>
      </c>
      <c r="H72" s="3" t="s">
        <v>1193</v>
      </c>
      <c r="I72" s="3" t="s">
        <v>1084</v>
      </c>
      <c r="J72" s="3" t="s">
        <v>1036</v>
      </c>
      <c r="K72" s="3" t="s">
        <v>276</v>
      </c>
      <c r="L72" s="22">
        <v>30523</v>
      </c>
    </row>
    <row r="74" spans="1:13" ht="12.75" customHeight="1">
      <c r="D74" s="3" t="s">
        <v>1038</v>
      </c>
      <c r="F74" s="18" t="s">
        <v>1056</v>
      </c>
      <c r="H74" s="3" t="s">
        <v>353</v>
      </c>
      <c r="I74" s="3" t="s">
        <v>1077</v>
      </c>
      <c r="J74" s="3" t="s">
        <v>1036</v>
      </c>
      <c r="K74" s="3" t="s">
        <v>276</v>
      </c>
      <c r="L74" s="22">
        <v>30523</v>
      </c>
      <c r="M74" s="72" t="s">
        <v>702</v>
      </c>
    </row>
    <row r="76" spans="1:13">
      <c r="D76" s="3" t="s">
        <v>1039</v>
      </c>
      <c r="F76" s="18" t="s">
        <v>1057</v>
      </c>
      <c r="H76" s="3" t="s">
        <v>1194</v>
      </c>
      <c r="I76" s="3" t="s">
        <v>1079</v>
      </c>
      <c r="J76" s="3" t="s">
        <v>1078</v>
      </c>
      <c r="K76" s="3" t="s">
        <v>276</v>
      </c>
      <c r="L76" s="22">
        <v>30041</v>
      </c>
    </row>
    <row r="77" spans="1:13" ht="12.75" customHeight="1"/>
    <row r="78" spans="1:13">
      <c r="D78" s="3" t="s">
        <v>1043</v>
      </c>
      <c r="F78" s="18" t="s">
        <v>1060</v>
      </c>
      <c r="H78" s="3" t="s">
        <v>1196</v>
      </c>
      <c r="I78" s="3" t="s">
        <v>1082</v>
      </c>
      <c r="J78" s="3" t="s">
        <v>1042</v>
      </c>
      <c r="K78" s="3" t="s">
        <v>276</v>
      </c>
      <c r="L78" s="22">
        <v>30144</v>
      </c>
      <c r="M78" s="72" t="s">
        <v>702</v>
      </c>
    </row>
    <row r="79" spans="1:13" ht="12.75" customHeight="1"/>
    <row r="80" spans="1:13" ht="12.75" customHeight="1">
      <c r="D80" s="3" t="s">
        <v>1045</v>
      </c>
      <c r="F80" s="18" t="s">
        <v>1059</v>
      </c>
      <c r="H80" s="3" t="s">
        <v>1197</v>
      </c>
      <c r="I80" s="3" t="s">
        <v>1080</v>
      </c>
      <c r="J80" s="3" t="s">
        <v>1044</v>
      </c>
      <c r="K80" s="3" t="s">
        <v>276</v>
      </c>
      <c r="L80" s="22">
        <v>30066</v>
      </c>
    </row>
    <row r="82" spans="1:13" ht="12.75" customHeight="1">
      <c r="D82" s="3" t="s">
        <v>1047</v>
      </c>
      <c r="F82" s="18" t="s">
        <v>1058</v>
      </c>
      <c r="G82" s="3" t="s">
        <v>1198</v>
      </c>
      <c r="H82" s="3" t="s">
        <v>1199</v>
      </c>
      <c r="I82" s="3" t="s">
        <v>1081</v>
      </c>
      <c r="J82" s="3" t="s">
        <v>1046</v>
      </c>
      <c r="K82" s="3" t="s">
        <v>276</v>
      </c>
      <c r="L82" s="22">
        <v>31404</v>
      </c>
    </row>
    <row r="83" spans="1:13" ht="12.75" customHeight="1">
      <c r="F83" s="18"/>
    </row>
    <row r="84" spans="1:13">
      <c r="A84" s="2" t="s">
        <v>1223</v>
      </c>
    </row>
    <row r="85" spans="1:13">
      <c r="B85" s="45"/>
      <c r="D85" s="3" t="s">
        <v>181</v>
      </c>
      <c r="E85" s="3" t="s">
        <v>182</v>
      </c>
      <c r="F85" s="18" t="s">
        <v>113</v>
      </c>
      <c r="H85" s="3" t="s">
        <v>114</v>
      </c>
      <c r="I85" s="3" t="s">
        <v>115</v>
      </c>
      <c r="J85" s="3" t="s">
        <v>116</v>
      </c>
      <c r="K85" s="3" t="s">
        <v>173</v>
      </c>
      <c r="L85" s="22">
        <v>37620</v>
      </c>
      <c r="M85" s="72" t="s">
        <v>702</v>
      </c>
    </row>
    <row r="86" spans="1:13">
      <c r="B86" s="45"/>
      <c r="F86" s="18"/>
    </row>
    <row r="87" spans="1:13">
      <c r="D87" s="3" t="s">
        <v>1048</v>
      </c>
      <c r="F87" s="77" t="s">
        <v>1050</v>
      </c>
      <c r="H87" s="3" t="s">
        <v>1146</v>
      </c>
      <c r="I87" s="3" t="s">
        <v>1049</v>
      </c>
      <c r="J87" s="3" t="s">
        <v>116</v>
      </c>
      <c r="K87" s="3" t="s">
        <v>236</v>
      </c>
      <c r="L87" s="22">
        <v>24201</v>
      </c>
      <c r="M87" s="72" t="s">
        <v>702</v>
      </c>
    </row>
    <row r="88" spans="1:13">
      <c r="F88" s="78"/>
    </row>
    <row r="89" spans="1:13">
      <c r="F89" s="78"/>
    </row>
    <row r="90" spans="1:13">
      <c r="F90" s="77"/>
    </row>
    <row r="91" spans="1:13">
      <c r="B91" s="163">
        <v>65</v>
      </c>
      <c r="D91" s="3" t="s">
        <v>372</v>
      </c>
      <c r="F91" s="77" t="s">
        <v>1052</v>
      </c>
      <c r="G91" s="75" t="s">
        <v>1145</v>
      </c>
      <c r="H91" s="3" t="s">
        <v>375</v>
      </c>
      <c r="I91" s="3" t="s">
        <v>374</v>
      </c>
      <c r="J91" s="3" t="s">
        <v>373</v>
      </c>
      <c r="K91" s="3" t="s">
        <v>173</v>
      </c>
      <c r="L91" s="22">
        <v>37882</v>
      </c>
      <c r="M91" s="72" t="s">
        <v>2162</v>
      </c>
    </row>
    <row r="92" spans="1:13">
      <c r="D92" s="78"/>
      <c r="F92" s="78"/>
      <c r="I92" s="3" t="s">
        <v>1214</v>
      </c>
    </row>
    <row r="93" spans="1:13">
      <c r="D93" s="78"/>
      <c r="I93" s="3" t="s">
        <v>1051</v>
      </c>
    </row>
    <row r="94" spans="1:13">
      <c r="D94" s="78"/>
    </row>
    <row r="95" spans="1:13" ht="12.75" customHeight="1"/>
    <row r="96" spans="1:13">
      <c r="D96" s="3" t="s">
        <v>1543</v>
      </c>
      <c r="F96" s="77" t="s">
        <v>1053</v>
      </c>
      <c r="H96" s="3" t="s">
        <v>1147</v>
      </c>
      <c r="I96" s="3" t="s">
        <v>1200</v>
      </c>
      <c r="J96" s="3" t="s">
        <v>1148</v>
      </c>
      <c r="K96" s="3" t="s">
        <v>173</v>
      </c>
      <c r="L96" s="22">
        <v>37862</v>
      </c>
    </row>
    <row r="97" spans="1:13" ht="12.75" customHeight="1"/>
    <row r="98" spans="1:13" ht="12.75" customHeight="1"/>
    <row r="100" spans="1:13" ht="12.75" customHeight="1">
      <c r="A100" s="2" t="s">
        <v>1221</v>
      </c>
    </row>
    <row r="101" spans="1:13">
      <c r="D101" s="3" t="s">
        <v>1151</v>
      </c>
      <c r="F101" s="18" t="s">
        <v>1090</v>
      </c>
      <c r="M101" s="72" t="s">
        <v>702</v>
      </c>
    </row>
    <row r="102" spans="1:13" ht="12.75" customHeight="1"/>
    <row r="103" spans="1:13">
      <c r="A103" s="35" t="s">
        <v>39</v>
      </c>
      <c r="F103" s="18" t="s">
        <v>1127</v>
      </c>
    </row>
    <row r="104" spans="1:13" ht="12.75" customHeight="1"/>
    <row r="105" spans="1:13">
      <c r="B105" s="45"/>
      <c r="D105" s="3" t="s">
        <v>1150</v>
      </c>
      <c r="F105" s="18" t="s">
        <v>1126</v>
      </c>
      <c r="M105" s="72" t="s">
        <v>702</v>
      </c>
    </row>
    <row r="107" spans="1:13">
      <c r="D107" s="3" t="s">
        <v>1152</v>
      </c>
      <c r="F107" s="18" t="s">
        <v>1093</v>
      </c>
    </row>
    <row r="108" spans="1:13">
      <c r="E108" s="3" t="s">
        <v>1473</v>
      </c>
      <c r="F108" s="18" t="s">
        <v>1474</v>
      </c>
    </row>
    <row r="109" spans="1:13" ht="15">
      <c r="F109" s="13"/>
    </row>
    <row r="110" spans="1:13">
      <c r="D110" s="47" t="s">
        <v>1149</v>
      </c>
      <c r="F110" s="18" t="s">
        <v>1094</v>
      </c>
      <c r="J110" s="3" t="s">
        <v>313</v>
      </c>
      <c r="K110" s="3" t="s">
        <v>236</v>
      </c>
    </row>
    <row r="112" spans="1:13">
      <c r="A112" s="35" t="s">
        <v>39</v>
      </c>
      <c r="F112" s="18" t="s">
        <v>1091</v>
      </c>
      <c r="J112" s="3" t="s">
        <v>1092</v>
      </c>
      <c r="K112" s="3" t="s">
        <v>236</v>
      </c>
    </row>
    <row r="113" spans="1:13">
      <c r="A113" s="35"/>
    </row>
    <row r="114" spans="1:13">
      <c r="A114" s="35"/>
      <c r="B114" s="45"/>
      <c r="D114" s="3" t="s">
        <v>1153</v>
      </c>
      <c r="F114" s="18" t="s">
        <v>1128</v>
      </c>
      <c r="M114" s="72" t="s">
        <v>702</v>
      </c>
    </row>
    <row r="115" spans="1:13">
      <c r="A115" s="35"/>
    </row>
    <row r="116" spans="1:13">
      <c r="A116" s="35" t="s">
        <v>39</v>
      </c>
      <c r="F116" s="18" t="s">
        <v>1129</v>
      </c>
    </row>
    <row r="117" spans="1:13">
      <c r="A117" s="35"/>
    </row>
    <row r="118" spans="1:13">
      <c r="A118" s="35" t="s">
        <v>39</v>
      </c>
      <c r="F118" s="18" t="s">
        <v>1130</v>
      </c>
    </row>
    <row r="119" spans="1:13">
      <c r="F119" s="18"/>
    </row>
    <row r="120" spans="1:13">
      <c r="A120" s="2" t="s">
        <v>1220</v>
      </c>
    </row>
    <row r="121" spans="1:13">
      <c r="D121" s="3" t="s">
        <v>1154</v>
      </c>
      <c r="F121" s="18" t="s">
        <v>1131</v>
      </c>
      <c r="M121" s="57"/>
    </row>
    <row r="123" spans="1:13">
      <c r="D123" s="3" t="s">
        <v>1155</v>
      </c>
      <c r="F123" s="18" t="s">
        <v>1132</v>
      </c>
      <c r="J123" s="3" t="s">
        <v>1104</v>
      </c>
      <c r="K123" s="3" t="s">
        <v>299</v>
      </c>
      <c r="M123" s="57"/>
    </row>
    <row r="124" spans="1:13">
      <c r="B124" s="79"/>
    </row>
    <row r="125" spans="1:13">
      <c r="B125" s="79"/>
      <c r="D125" s="3" t="s">
        <v>1178</v>
      </c>
      <c r="F125" s="18" t="s">
        <v>1177</v>
      </c>
      <c r="H125" s="3" t="s">
        <v>1181</v>
      </c>
      <c r="I125" s="3" t="s">
        <v>1179</v>
      </c>
      <c r="J125" s="3" t="s">
        <v>1180</v>
      </c>
      <c r="K125" s="3" t="s">
        <v>299</v>
      </c>
      <c r="L125" s="22">
        <v>26330</v>
      </c>
      <c r="M125" s="57"/>
    </row>
    <row r="126" spans="1:13">
      <c r="B126" s="79"/>
    </row>
    <row r="127" spans="1:13">
      <c r="A127" s="35" t="s">
        <v>39</v>
      </c>
      <c r="F127" s="18" t="s">
        <v>1133</v>
      </c>
      <c r="M127" s="57"/>
    </row>
    <row r="128" spans="1:13">
      <c r="F128" s="18"/>
      <c r="I128" s="79"/>
    </row>
    <row r="129" spans="1:13">
      <c r="D129" s="3" t="s">
        <v>1096</v>
      </c>
      <c r="F129" s="18" t="s">
        <v>1134</v>
      </c>
      <c r="H129" s="3" t="s">
        <v>1215</v>
      </c>
      <c r="I129" s="3" t="s">
        <v>1097</v>
      </c>
      <c r="J129" s="3" t="s">
        <v>1095</v>
      </c>
      <c r="K129" s="3" t="s">
        <v>299</v>
      </c>
      <c r="L129" s="22">
        <v>25303</v>
      </c>
      <c r="M129" s="57"/>
    </row>
    <row r="131" spans="1:13">
      <c r="B131" s="45"/>
      <c r="D131" s="3" t="s">
        <v>1098</v>
      </c>
      <c r="F131" s="18" t="s">
        <v>1135</v>
      </c>
      <c r="G131" s="3" t="s">
        <v>1217</v>
      </c>
      <c r="H131" s="3" t="s">
        <v>1216</v>
      </c>
      <c r="I131" s="3" t="s">
        <v>1210</v>
      </c>
      <c r="J131" s="3" t="s">
        <v>1207</v>
      </c>
      <c r="K131" s="3" t="s">
        <v>299</v>
      </c>
      <c r="L131" s="22">
        <v>27282</v>
      </c>
      <c r="M131" s="57"/>
    </row>
    <row r="132" spans="1:13">
      <c r="F132" s="18"/>
    </row>
    <row r="133" spans="1:13">
      <c r="D133" s="3" t="s">
        <v>1100</v>
      </c>
      <c r="F133" s="18" t="s">
        <v>1136</v>
      </c>
      <c r="G133" s="3" t="s">
        <v>1212</v>
      </c>
      <c r="H133" s="3" t="s">
        <v>1213</v>
      </c>
      <c r="I133" s="3" t="s">
        <v>1209</v>
      </c>
      <c r="J133" s="3" t="s">
        <v>1099</v>
      </c>
      <c r="K133" s="3" t="s">
        <v>299</v>
      </c>
      <c r="L133" s="22">
        <v>26101</v>
      </c>
      <c r="M133" s="57"/>
    </row>
    <row r="134" spans="1:13">
      <c r="F134" s="18"/>
    </row>
    <row r="135" spans="1:13">
      <c r="D135" s="3" t="s">
        <v>1102</v>
      </c>
      <c r="F135" s="18" t="s">
        <v>1137</v>
      </c>
      <c r="H135" s="3" t="s">
        <v>1211</v>
      </c>
      <c r="I135" s="3" t="s">
        <v>1208</v>
      </c>
      <c r="J135" s="3" t="s">
        <v>1101</v>
      </c>
      <c r="K135" s="3" t="s">
        <v>299</v>
      </c>
      <c r="L135" s="22">
        <v>26230</v>
      </c>
      <c r="M135" s="57"/>
    </row>
    <row r="136" spans="1:13">
      <c r="I136" s="18"/>
    </row>
    <row r="137" spans="1:13">
      <c r="A137" s="35" t="s">
        <v>39</v>
      </c>
      <c r="F137" s="18" t="s">
        <v>1138</v>
      </c>
      <c r="I137" s="79"/>
      <c r="J137" s="3" t="s">
        <v>1176</v>
      </c>
      <c r="K137" s="3" t="s">
        <v>299</v>
      </c>
      <c r="M137" s="57"/>
    </row>
    <row r="138" spans="1:13">
      <c r="A138" s="35"/>
    </row>
    <row r="139" spans="1:13">
      <c r="A139" s="35"/>
      <c r="D139" s="3" t="s">
        <v>1175</v>
      </c>
      <c r="E139" s="47" t="s">
        <v>1103</v>
      </c>
      <c r="F139" s="18" t="s">
        <v>1139</v>
      </c>
      <c r="I139" s="79"/>
      <c r="J139" s="3" t="s">
        <v>1095</v>
      </c>
      <c r="K139" s="3" t="s">
        <v>299</v>
      </c>
      <c r="M139" s="57"/>
    </row>
    <row r="140" spans="1:13">
      <c r="A140" s="35"/>
    </row>
    <row r="141" spans="1:13">
      <c r="A141" s="35" t="s">
        <v>39</v>
      </c>
      <c r="F141" s="18" t="s">
        <v>1140</v>
      </c>
      <c r="M141" s="57"/>
    </row>
    <row r="142" spans="1:13">
      <c r="A142" s="35"/>
    </row>
    <row r="143" spans="1:13">
      <c r="A143" s="35" t="s">
        <v>39</v>
      </c>
      <c r="F143" s="80" t="s">
        <v>1141</v>
      </c>
      <c r="M143" s="57"/>
    </row>
    <row r="144" spans="1:13">
      <c r="F144" s="80"/>
    </row>
    <row r="145" spans="1:13">
      <c r="A145" s="2" t="s">
        <v>1219</v>
      </c>
    </row>
    <row r="146" spans="1:13">
      <c r="F146" s="80" t="s">
        <v>1142</v>
      </c>
      <c r="H146" s="3" t="s">
        <v>1173</v>
      </c>
      <c r="I146" s="3" t="s">
        <v>1174</v>
      </c>
      <c r="J146" s="3" t="s">
        <v>298</v>
      </c>
      <c r="K146" s="3" t="s">
        <v>297</v>
      </c>
      <c r="L146" s="22">
        <v>40502</v>
      </c>
      <c r="M146" s="57"/>
    </row>
    <row r="148" spans="1:13">
      <c r="D148" s="3" t="s">
        <v>1157</v>
      </c>
      <c r="F148" s="80" t="s">
        <v>1105</v>
      </c>
      <c r="H148" s="3" t="s">
        <v>1158</v>
      </c>
      <c r="I148" s="3" t="s">
        <v>1172</v>
      </c>
      <c r="J148" s="3" t="s">
        <v>1171</v>
      </c>
      <c r="K148" s="3" t="s">
        <v>297</v>
      </c>
      <c r="L148" s="22">
        <v>41018</v>
      </c>
      <c r="M148" s="57"/>
    </row>
    <row r="150" spans="1:13">
      <c r="F150" s="18" t="s">
        <v>1143</v>
      </c>
      <c r="M150" s="57"/>
    </row>
    <row r="152" spans="1:13">
      <c r="A152" s="35" t="s">
        <v>39</v>
      </c>
      <c r="F152" s="18" t="s">
        <v>1106</v>
      </c>
      <c r="M152" s="57"/>
    </row>
    <row r="153" spans="1:13" ht="15">
      <c r="A153" s="107"/>
      <c r="B153" s="85"/>
      <c r="C153" s="84"/>
      <c r="D153" s="85"/>
      <c r="E153" s="84"/>
    </row>
    <row r="154" spans="1:13">
      <c r="A154" s="35" t="s">
        <v>39</v>
      </c>
      <c r="F154" s="18" t="s">
        <v>1144</v>
      </c>
      <c r="M154" s="57"/>
    </row>
    <row r="155" spans="1:13">
      <c r="A155" s="35"/>
    </row>
    <row r="156" spans="1:13">
      <c r="A156" s="35" t="s">
        <v>39</v>
      </c>
      <c r="F156" s="18" t="s">
        <v>1227</v>
      </c>
      <c r="H156" s="3" t="s">
        <v>1159</v>
      </c>
      <c r="I156" s="3" t="s">
        <v>1168</v>
      </c>
      <c r="J156" s="3" t="s">
        <v>1226</v>
      </c>
      <c r="K156" s="3" t="s">
        <v>297</v>
      </c>
      <c r="L156" s="22">
        <v>40218</v>
      </c>
      <c r="M156" s="57"/>
    </row>
    <row r="157" spans="1:13">
      <c r="F157" s="80"/>
    </row>
    <row r="158" spans="1:13">
      <c r="A158" s="2" t="s">
        <v>1218</v>
      </c>
    </row>
    <row r="159" spans="1:13">
      <c r="A159" s="35" t="s">
        <v>39</v>
      </c>
      <c r="D159" s="3" t="s">
        <v>1108</v>
      </c>
      <c r="F159" s="18" t="s">
        <v>1120</v>
      </c>
      <c r="G159" s="3" t="s">
        <v>1166</v>
      </c>
      <c r="H159" s="3" t="s">
        <v>1167</v>
      </c>
      <c r="I159" s="3" t="s">
        <v>1170</v>
      </c>
      <c r="J159" s="3" t="s">
        <v>1107</v>
      </c>
      <c r="K159" s="3" t="s">
        <v>1169</v>
      </c>
      <c r="L159" s="22">
        <v>21601</v>
      </c>
      <c r="M159" s="57"/>
    </row>
    <row r="160" spans="1:13">
      <c r="A160" s="35"/>
    </row>
    <row r="161" spans="1:13">
      <c r="A161" s="35"/>
      <c r="D161" s="3" t="s">
        <v>1110</v>
      </c>
      <c r="F161" s="18" t="s">
        <v>1121</v>
      </c>
      <c r="H161" s="3" t="s">
        <v>1160</v>
      </c>
      <c r="I161" s="3" t="s">
        <v>1206</v>
      </c>
      <c r="J161" s="3" t="s">
        <v>1109</v>
      </c>
      <c r="K161" s="3" t="s">
        <v>296</v>
      </c>
      <c r="L161" s="22">
        <v>21701</v>
      </c>
      <c r="M161" s="57"/>
    </row>
    <row r="162" spans="1:13">
      <c r="A162" s="35"/>
    </row>
    <row r="163" spans="1:13">
      <c r="A163" s="35"/>
      <c r="D163" s="3" t="s">
        <v>1112</v>
      </c>
      <c r="H163" s="3" t="s">
        <v>1161</v>
      </c>
      <c r="I163" s="3" t="s">
        <v>1205</v>
      </c>
      <c r="J163" s="3" t="s">
        <v>1111</v>
      </c>
      <c r="K163" s="3" t="s">
        <v>296</v>
      </c>
      <c r="L163" s="22">
        <v>21638</v>
      </c>
      <c r="M163" s="57"/>
    </row>
    <row r="164" spans="1:13">
      <c r="A164" s="35"/>
    </row>
    <row r="165" spans="1:13">
      <c r="A165" s="35" t="s">
        <v>39</v>
      </c>
      <c r="D165" s="3" t="s">
        <v>1156</v>
      </c>
      <c r="F165" s="18" t="s">
        <v>1122</v>
      </c>
      <c r="H165" s="3" t="s">
        <v>1162</v>
      </c>
      <c r="I165" s="3" t="s">
        <v>1204</v>
      </c>
      <c r="J165" s="3" t="s">
        <v>1113</v>
      </c>
      <c r="K165" s="3" t="s">
        <v>296</v>
      </c>
      <c r="L165" s="22">
        <v>21742</v>
      </c>
      <c r="M165" s="57"/>
    </row>
    <row r="166" spans="1:13">
      <c r="A166" s="35"/>
    </row>
    <row r="167" spans="1:13">
      <c r="A167" s="35"/>
      <c r="D167" s="3" t="s">
        <v>1115</v>
      </c>
      <c r="F167" s="18" t="s">
        <v>1123</v>
      </c>
      <c r="H167" s="3" t="s">
        <v>1163</v>
      </c>
      <c r="I167" s="3" t="s">
        <v>1202</v>
      </c>
      <c r="J167" s="3" t="s">
        <v>1114</v>
      </c>
      <c r="K167" s="3" t="s">
        <v>296</v>
      </c>
      <c r="L167" s="22">
        <v>21111</v>
      </c>
      <c r="M167" s="57"/>
    </row>
    <row r="168" spans="1:13">
      <c r="A168" s="35"/>
    </row>
    <row r="169" spans="1:13">
      <c r="A169" s="35"/>
      <c r="D169" s="3" t="s">
        <v>1117</v>
      </c>
      <c r="F169" s="18" t="s">
        <v>1124</v>
      </c>
      <c r="H169" s="3" t="s">
        <v>1164</v>
      </c>
      <c r="I169" s="3" t="s">
        <v>1203</v>
      </c>
      <c r="J169" s="3" t="s">
        <v>1116</v>
      </c>
      <c r="K169" s="3" t="s">
        <v>296</v>
      </c>
      <c r="L169" s="22">
        <v>21804</v>
      </c>
      <c r="M169" s="57"/>
    </row>
    <row r="170" spans="1:13">
      <c r="A170" s="35"/>
    </row>
    <row r="171" spans="1:13">
      <c r="A171" s="35" t="s">
        <v>39</v>
      </c>
      <c r="D171" s="3" t="s">
        <v>1119</v>
      </c>
      <c r="F171" s="18" t="s">
        <v>1125</v>
      </c>
      <c r="H171" s="3" t="s">
        <v>1165</v>
      </c>
      <c r="I171" s="3" t="s">
        <v>1201</v>
      </c>
      <c r="J171" s="3" t="s">
        <v>1118</v>
      </c>
      <c r="K171" s="3" t="s">
        <v>296</v>
      </c>
      <c r="L171" s="22">
        <v>21152</v>
      </c>
      <c r="M171" s="57"/>
    </row>
    <row r="173" spans="1:13">
      <c r="A173" s="28"/>
    </row>
  </sheetData>
  <hyperlinks>
    <hyperlink ref="F10" r:id="rId1"/>
    <hyperlink ref="F12" r:id="rId2"/>
    <hyperlink ref="F21" r:id="rId3"/>
    <hyperlink ref="F25" r:id="rId4"/>
    <hyperlink ref="F16" r:id="rId5"/>
    <hyperlink ref="F33" r:id="rId6"/>
    <hyperlink ref="F85" r:id="rId7"/>
    <hyperlink ref="F27" r:id="rId8"/>
    <hyperlink ref="F4" r:id="rId9"/>
    <hyperlink ref="F87" r:id="rId10" display="http://www.mountainsportsltd.com/"/>
    <hyperlink ref="F91" r:id="rId11" display="http://www.littleriveroutfitters.com/"/>
    <hyperlink ref="F96" r:id="rId12"/>
    <hyperlink ref="F65" r:id="rId13"/>
    <hyperlink ref="F72" r:id="rId14"/>
    <hyperlink ref="F74" r:id="rId15"/>
    <hyperlink ref="F76" r:id="rId16"/>
    <hyperlink ref="F82" r:id="rId17"/>
    <hyperlink ref="F80" r:id="rId18"/>
    <hyperlink ref="F78" r:id="rId19"/>
    <hyperlink ref="F69" r:id="rId20"/>
    <hyperlink ref="F46" r:id="rId21"/>
    <hyperlink ref="F48" r:id="rId22"/>
    <hyperlink ref="F58" r:id="rId23"/>
    <hyperlink ref="F101" r:id="rId24"/>
    <hyperlink ref="F107" r:id="rId25"/>
    <hyperlink ref="F110" r:id="rId26"/>
    <hyperlink ref="F148" r:id="rId27"/>
    <hyperlink ref="F159" r:id="rId28"/>
    <hyperlink ref="F161" r:id="rId29"/>
    <hyperlink ref="F165" r:id="rId30"/>
    <hyperlink ref="F167" r:id="rId31"/>
    <hyperlink ref="F169" r:id="rId32"/>
    <hyperlink ref="F171" r:id="rId33"/>
    <hyperlink ref="F103" r:id="rId34"/>
    <hyperlink ref="F105" r:id="rId35"/>
    <hyperlink ref="F112" r:id="rId36"/>
    <hyperlink ref="F114" r:id="rId37"/>
    <hyperlink ref="F116" r:id="rId38"/>
    <hyperlink ref="F118" r:id="rId39"/>
    <hyperlink ref="F121" r:id="rId40"/>
    <hyperlink ref="F123" r:id="rId41"/>
    <hyperlink ref="F127" r:id="rId42"/>
    <hyperlink ref="F129" r:id="rId43"/>
    <hyperlink ref="F131" r:id="rId44"/>
    <hyperlink ref="F133" r:id="rId45"/>
    <hyperlink ref="F135" r:id="rId46"/>
    <hyperlink ref="F137" r:id="rId47"/>
    <hyperlink ref="F139" r:id="rId48"/>
    <hyperlink ref="F141" r:id="rId49"/>
    <hyperlink ref="F143" r:id="rId50"/>
    <hyperlink ref="F146" r:id="rId51"/>
    <hyperlink ref="F150" r:id="rId52"/>
    <hyperlink ref="F152" r:id="rId53"/>
    <hyperlink ref="F154" r:id="rId54"/>
    <hyperlink ref="F125" r:id="rId55"/>
    <hyperlink ref="F156" r:id="rId56"/>
    <hyperlink ref="F108" r:id="rId57"/>
    <hyperlink ref="F43" r:id="rId58"/>
    <hyperlink ref="A56" r:id="rId59" display="http://www.riverbladeknifeandfly.com/"/>
    <hyperlink ref="F14" r:id="rId60"/>
    <hyperlink ref="F41" r:id="rId61"/>
  </hyperlinks>
  <pageMargins left="0.7" right="0.7" top="0.75" bottom="0.75" header="0.3" footer="0.3"/>
  <pageSetup scale="38" fitToHeight="0" orientation="landscape" r:id="rId62"/>
  <drawing r:id="rId6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zoomScale="75" zoomScaleNormal="75" workbookViewId="0">
      <selection activeCell="D24" sqref="D24"/>
    </sheetView>
  </sheetViews>
  <sheetFormatPr defaultRowHeight="15"/>
  <cols>
    <col min="1" max="1" width="26.28515625" style="3" customWidth="1"/>
    <col min="2" max="2" width="20.85546875" style="3" customWidth="1"/>
    <col min="3" max="3" width="4.7109375" customWidth="1"/>
    <col min="4" max="4" width="42" customWidth="1"/>
    <col min="5" max="5" width="4.7109375" customWidth="1"/>
  </cols>
  <sheetData>
    <row r="1" spans="1:6" ht="15.75">
      <c r="A1" s="189" t="s">
        <v>2044</v>
      </c>
      <c r="B1" s="47"/>
      <c r="F1" s="191" t="s">
        <v>2051</v>
      </c>
    </row>
    <row r="2" spans="1:6">
      <c r="A2" s="47"/>
      <c r="B2" s="47"/>
    </row>
    <row r="3" spans="1:6">
      <c r="A3" s="65" t="s">
        <v>694</v>
      </c>
      <c r="B3" s="47"/>
      <c r="D3" s="47" t="s">
        <v>1744</v>
      </c>
      <c r="F3" s="3" t="s">
        <v>2048</v>
      </c>
    </row>
    <row r="4" spans="1:6">
      <c r="A4" s="65" t="s">
        <v>728</v>
      </c>
      <c r="B4" s="47" t="s">
        <v>732</v>
      </c>
      <c r="D4" s="47" t="s">
        <v>1745</v>
      </c>
      <c r="F4" s="3"/>
    </row>
    <row r="5" spans="1:6">
      <c r="A5" s="65" t="s">
        <v>695</v>
      </c>
      <c r="B5" s="65" t="s">
        <v>699</v>
      </c>
      <c r="D5" s="184" t="s">
        <v>477</v>
      </c>
      <c r="F5" s="3" t="s">
        <v>2047</v>
      </c>
    </row>
    <row r="6" spans="1:6">
      <c r="A6" s="65" t="s">
        <v>696</v>
      </c>
      <c r="B6" s="65" t="s">
        <v>700</v>
      </c>
      <c r="D6" s="47" t="s">
        <v>2010</v>
      </c>
    </row>
    <row r="7" spans="1:6">
      <c r="A7" s="65" t="s">
        <v>697</v>
      </c>
      <c r="B7" s="65" t="s">
        <v>701</v>
      </c>
      <c r="D7" s="47" t="s">
        <v>1891</v>
      </c>
      <c r="F7" s="3" t="s">
        <v>2049</v>
      </c>
    </row>
    <row r="8" spans="1:6">
      <c r="A8" s="65" t="s">
        <v>729</v>
      </c>
      <c r="B8" s="65" t="s">
        <v>731</v>
      </c>
      <c r="F8" s="3"/>
    </row>
    <row r="9" spans="1:6">
      <c r="A9" s="185" t="s">
        <v>730</v>
      </c>
      <c r="B9" s="185" t="s">
        <v>698</v>
      </c>
      <c r="F9" s="3" t="s">
        <v>2050</v>
      </c>
    </row>
    <row r="10" spans="1:6">
      <c r="A10" s="185"/>
      <c r="B10" s="47"/>
      <c r="D10" s="186" t="s">
        <v>2040</v>
      </c>
      <c r="F10" s="3"/>
    </row>
    <row r="11" spans="1:6">
      <c r="A11" s="65" t="s">
        <v>771</v>
      </c>
      <c r="B11" s="47"/>
      <c r="D11" s="186" t="s">
        <v>2041</v>
      </c>
      <c r="F11" s="3" t="s">
        <v>2053</v>
      </c>
    </row>
    <row r="12" spans="1:6">
      <c r="A12" s="65" t="s">
        <v>772</v>
      </c>
      <c r="B12" s="47"/>
      <c r="F12" s="3"/>
    </row>
    <row r="13" spans="1:6">
      <c r="A13" s="47"/>
      <c r="B13" s="47"/>
      <c r="F13" s="3" t="s">
        <v>2055</v>
      </c>
    </row>
    <row r="14" spans="1:6">
      <c r="A14" s="47" t="s">
        <v>775</v>
      </c>
      <c r="B14" s="47"/>
      <c r="F14" s="3"/>
    </row>
    <row r="15" spans="1:6">
      <c r="A15" s="47" t="s">
        <v>773</v>
      </c>
      <c r="B15" s="47" t="s">
        <v>2045</v>
      </c>
      <c r="F15" s="3" t="s">
        <v>2052</v>
      </c>
    </row>
    <row r="16" spans="1:6">
      <c r="A16" s="65" t="s">
        <v>776</v>
      </c>
      <c r="B16" s="47"/>
    </row>
    <row r="17" spans="1:7">
      <c r="A17" s="47" t="s">
        <v>774</v>
      </c>
      <c r="B17" s="47"/>
      <c r="F17" s="3" t="s">
        <v>2054</v>
      </c>
    </row>
    <row r="18" spans="1:7">
      <c r="A18" s="65" t="s">
        <v>2046</v>
      </c>
      <c r="B18" s="47"/>
    </row>
    <row r="19" spans="1:7">
      <c r="A19" s="184" t="s">
        <v>777</v>
      </c>
      <c r="B19" s="47"/>
    </row>
    <row r="20" spans="1:7">
      <c r="A20" s="47" t="s">
        <v>778</v>
      </c>
      <c r="B20" s="47"/>
    </row>
    <row r="21" spans="1:7">
      <c r="A21" s="47"/>
      <c r="B21" s="47"/>
    </row>
    <row r="22" spans="1:7">
      <c r="A22" s="186" t="s">
        <v>2042</v>
      </c>
      <c r="B22" s="47"/>
    </row>
    <row r="23" spans="1:7">
      <c r="A23" s="188" t="s">
        <v>2043</v>
      </c>
    </row>
    <row r="24" spans="1:7">
      <c r="B24" s="47"/>
    </row>
    <row r="25" spans="1:7">
      <c r="B25" s="47"/>
      <c r="E25" s="3"/>
      <c r="G25" s="22"/>
    </row>
    <row r="26" spans="1:7">
      <c r="B26" s="47"/>
      <c r="C26" s="3"/>
      <c r="D26" s="3"/>
      <c r="E26" s="3"/>
      <c r="G26" s="23"/>
    </row>
    <row r="27" spans="1:7">
      <c r="B27" s="47"/>
    </row>
    <row r="28" spans="1:7">
      <c r="B28" s="47"/>
    </row>
    <row r="29" spans="1:7">
      <c r="A29" s="187"/>
      <c r="B29" s="47"/>
    </row>
    <row r="30" spans="1:7">
      <c r="B30" s="47"/>
      <c r="F30" s="3"/>
    </row>
  </sheetData>
  <hyperlinks>
    <hyperlink ref="A9" r:id="rId1"/>
    <hyperlink ref="B9" r:id="rId2"/>
    <hyperlink ref="A19" r:id="rId3"/>
    <hyperlink ref="D5" r:id="rId4"/>
  </hyperlinks>
  <pageMargins left="0.7" right="0.7" top="0.75" bottom="0.75" header="0.3" footer="0.3"/>
  <pageSetup orientation="portrait"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N677"/>
  <sheetViews>
    <sheetView topLeftCell="A73" zoomScale="75" zoomScaleNormal="75" workbookViewId="0">
      <selection activeCell="H94" sqref="H94"/>
    </sheetView>
  </sheetViews>
  <sheetFormatPr defaultRowHeight="12.75"/>
  <cols>
    <col min="1" max="1" width="7" style="6" customWidth="1"/>
    <col min="2" max="2" width="25.85546875" style="3" customWidth="1"/>
    <col min="3" max="3" width="9.28515625" style="30" customWidth="1"/>
    <col min="4" max="5" width="3.140625" style="6" customWidth="1"/>
    <col min="6" max="6" width="23.42578125" style="3" customWidth="1"/>
    <col min="7" max="7" width="36.140625" style="3" customWidth="1"/>
    <col min="8" max="8" width="13.85546875" style="3" customWidth="1"/>
    <col min="9" max="9" width="20" style="3" customWidth="1"/>
    <col min="10" max="10" width="30" style="3" customWidth="1"/>
    <col min="11" max="11" width="27.85546875" style="3" customWidth="1"/>
    <col min="12" max="12" width="6.85546875" style="3" customWidth="1"/>
    <col min="13" max="13" width="11.5703125" style="22" customWidth="1"/>
    <col min="14" max="14" width="4.7109375" style="6" customWidth="1"/>
    <col min="15" max="16384" width="9.140625" style="3"/>
  </cols>
  <sheetData>
    <row r="1" spans="1:14" s="2" customFormat="1">
      <c r="A1" s="2" t="s">
        <v>9</v>
      </c>
      <c r="C1" s="36"/>
      <c r="D1" s="5"/>
      <c r="E1" s="5"/>
      <c r="M1" s="19" t="s">
        <v>12</v>
      </c>
      <c r="N1" s="5"/>
    </row>
    <row r="2" spans="1:14">
      <c r="C2" s="38">
        <f>SUM(C3:C235)-N235*50</f>
        <v>2270</v>
      </c>
      <c r="D2" s="34" t="s">
        <v>547</v>
      </c>
      <c r="E2" s="34"/>
      <c r="F2" s="35"/>
      <c r="G2" s="58">
        <f>C2+'Fund Raiser Items'!C126+'Fund Raiser Items'!D3</f>
        <v>40095</v>
      </c>
      <c r="H2" s="35" t="s">
        <v>658</v>
      </c>
    </row>
    <row r="3" spans="1:14" s="2" customFormat="1">
      <c r="A3" s="5" t="s">
        <v>10</v>
      </c>
      <c r="B3" s="11" t="s">
        <v>5</v>
      </c>
      <c r="C3" s="39" t="s">
        <v>485</v>
      </c>
      <c r="D3" s="12" t="s">
        <v>11</v>
      </c>
      <c r="E3" s="12"/>
      <c r="F3" s="11" t="s">
        <v>4</v>
      </c>
      <c r="G3" s="11" t="s">
        <v>0</v>
      </c>
      <c r="H3" s="11" t="s">
        <v>1</v>
      </c>
      <c r="I3" s="11" t="s">
        <v>3</v>
      </c>
      <c r="J3" s="11" t="s">
        <v>2</v>
      </c>
      <c r="K3" s="11" t="s">
        <v>8</v>
      </c>
      <c r="L3" s="11" t="s">
        <v>6</v>
      </c>
      <c r="M3" s="23" t="s">
        <v>7</v>
      </c>
      <c r="N3" s="5"/>
    </row>
    <row r="4" spans="1:14">
      <c r="A4" s="6">
        <v>1</v>
      </c>
      <c r="B4" s="3" t="s">
        <v>232</v>
      </c>
      <c r="C4" s="181">
        <v>1000</v>
      </c>
      <c r="D4" s="6">
        <v>1</v>
      </c>
      <c r="E4" s="6" t="s">
        <v>1955</v>
      </c>
      <c r="F4" s="3" t="s">
        <v>27</v>
      </c>
      <c r="G4" s="18" t="s">
        <v>112</v>
      </c>
      <c r="H4" s="3" t="s">
        <v>222</v>
      </c>
      <c r="I4" s="3" t="s">
        <v>223</v>
      </c>
      <c r="K4" s="3" t="s">
        <v>105</v>
      </c>
      <c r="L4" s="3" t="s">
        <v>106</v>
      </c>
      <c r="M4" s="22">
        <v>28719</v>
      </c>
      <c r="N4" s="6">
        <f>1</f>
        <v>1</v>
      </c>
    </row>
    <row r="5" spans="1:14">
      <c r="A5" s="6">
        <v>1</v>
      </c>
      <c r="D5" s="6">
        <v>2</v>
      </c>
      <c r="N5" s="6">
        <f t="shared" ref="N5:N36" si="0">N4+1</f>
        <v>2</v>
      </c>
    </row>
    <row r="6" spans="1:14">
      <c r="A6" s="6">
        <v>1</v>
      </c>
      <c r="B6" s="35" t="s">
        <v>570</v>
      </c>
      <c r="D6" s="6">
        <v>3</v>
      </c>
      <c r="N6" s="6">
        <f t="shared" si="0"/>
        <v>3</v>
      </c>
    </row>
    <row r="7" spans="1:14">
      <c r="A7" s="6">
        <v>1</v>
      </c>
      <c r="D7" s="6">
        <v>4</v>
      </c>
      <c r="N7" s="6">
        <f t="shared" si="0"/>
        <v>4</v>
      </c>
    </row>
    <row r="8" spans="1:14">
      <c r="A8" s="6">
        <v>1</v>
      </c>
      <c r="B8" s="57" t="s">
        <v>702</v>
      </c>
      <c r="D8" s="6">
        <v>5</v>
      </c>
      <c r="N8" s="6">
        <f t="shared" si="0"/>
        <v>5</v>
      </c>
    </row>
    <row r="9" spans="1:14">
      <c r="A9" s="6">
        <v>1</v>
      </c>
      <c r="D9" s="6">
        <v>6</v>
      </c>
      <c r="N9" s="6">
        <f t="shared" si="0"/>
        <v>6</v>
      </c>
    </row>
    <row r="10" spans="1:14">
      <c r="A10" s="6">
        <v>1</v>
      </c>
      <c r="D10" s="6">
        <v>7</v>
      </c>
      <c r="N10" s="6">
        <f t="shared" si="0"/>
        <v>7</v>
      </c>
    </row>
    <row r="11" spans="1:14">
      <c r="A11" s="6">
        <v>1</v>
      </c>
      <c r="D11" s="6">
        <v>8</v>
      </c>
      <c r="N11" s="6">
        <f t="shared" si="0"/>
        <v>8</v>
      </c>
    </row>
    <row r="12" spans="1:14">
      <c r="A12" s="6">
        <v>1</v>
      </c>
      <c r="D12" s="6">
        <v>9</v>
      </c>
      <c r="N12" s="6">
        <f t="shared" si="0"/>
        <v>9</v>
      </c>
    </row>
    <row r="13" spans="1:14">
      <c r="A13" s="6">
        <v>1</v>
      </c>
      <c r="D13" s="6">
        <v>10</v>
      </c>
      <c r="N13" s="6">
        <f t="shared" si="0"/>
        <v>10</v>
      </c>
    </row>
    <row r="14" spans="1:14">
      <c r="A14" s="9">
        <v>2</v>
      </c>
      <c r="B14" s="10" t="s">
        <v>225</v>
      </c>
      <c r="C14" s="180">
        <v>1000</v>
      </c>
      <c r="D14" s="9">
        <v>1</v>
      </c>
      <c r="E14" s="9"/>
      <c r="F14" s="10" t="s">
        <v>2027</v>
      </c>
      <c r="G14" s="10"/>
      <c r="H14" s="10"/>
      <c r="I14" s="10"/>
      <c r="J14" s="10"/>
      <c r="K14" s="10"/>
      <c r="L14" s="10"/>
      <c r="M14" s="24"/>
      <c r="N14" s="6">
        <f t="shared" si="0"/>
        <v>11</v>
      </c>
    </row>
    <row r="15" spans="1:14">
      <c r="A15" s="9">
        <v>2</v>
      </c>
      <c r="B15" s="10"/>
      <c r="C15" s="41"/>
      <c r="D15" s="9">
        <v>2</v>
      </c>
      <c r="E15" s="9" t="s">
        <v>1954</v>
      </c>
      <c r="F15" s="10" t="s">
        <v>26</v>
      </c>
      <c r="G15" s="89" t="s">
        <v>111</v>
      </c>
      <c r="H15" s="10" t="s">
        <v>109</v>
      </c>
      <c r="I15" s="10" t="s">
        <v>110</v>
      </c>
      <c r="J15" s="10" t="s">
        <v>108</v>
      </c>
      <c r="K15" s="10" t="s">
        <v>105</v>
      </c>
      <c r="L15" s="10" t="s">
        <v>106</v>
      </c>
      <c r="M15" s="24">
        <v>28719</v>
      </c>
      <c r="N15" s="6">
        <f t="shared" si="0"/>
        <v>12</v>
      </c>
    </row>
    <row r="16" spans="1:14">
      <c r="A16" s="9">
        <v>2</v>
      </c>
      <c r="B16" s="48" t="s">
        <v>570</v>
      </c>
      <c r="C16" s="41"/>
      <c r="D16" s="9">
        <v>3</v>
      </c>
      <c r="E16" s="9"/>
      <c r="F16" s="10"/>
      <c r="G16" s="10"/>
      <c r="H16" s="10"/>
      <c r="I16" s="10"/>
      <c r="J16" s="10"/>
      <c r="K16" s="10"/>
      <c r="L16" s="10"/>
      <c r="M16" s="24"/>
      <c r="N16" s="6">
        <f t="shared" si="0"/>
        <v>13</v>
      </c>
    </row>
    <row r="17" spans="1:14">
      <c r="A17" s="9">
        <v>2</v>
      </c>
      <c r="B17" s="10"/>
      <c r="C17" s="41"/>
      <c r="D17" s="9">
        <v>4</v>
      </c>
      <c r="E17" s="9"/>
      <c r="F17" s="10"/>
      <c r="G17" s="10"/>
      <c r="H17" s="10"/>
      <c r="I17" s="10"/>
      <c r="J17" s="10"/>
      <c r="K17" s="10"/>
      <c r="L17" s="10"/>
      <c r="M17" s="24"/>
      <c r="N17" s="6">
        <f t="shared" si="0"/>
        <v>14</v>
      </c>
    </row>
    <row r="18" spans="1:14">
      <c r="A18" s="9">
        <v>2</v>
      </c>
      <c r="B18" s="61"/>
      <c r="C18" s="41"/>
      <c r="D18" s="9">
        <v>5</v>
      </c>
      <c r="E18" s="9"/>
      <c r="F18" s="10"/>
      <c r="G18" s="10"/>
      <c r="H18" s="10"/>
      <c r="I18" s="10"/>
      <c r="J18" s="10"/>
      <c r="K18" s="10"/>
      <c r="L18" s="10"/>
      <c r="M18" s="24"/>
      <c r="N18" s="6">
        <f t="shared" si="0"/>
        <v>15</v>
      </c>
    </row>
    <row r="19" spans="1:14">
      <c r="A19" s="9">
        <v>2</v>
      </c>
      <c r="B19" s="10"/>
      <c r="C19" s="41"/>
      <c r="D19" s="9">
        <v>6</v>
      </c>
      <c r="E19" s="9"/>
      <c r="F19" s="10"/>
      <c r="G19" s="10"/>
      <c r="H19" s="10"/>
      <c r="I19" s="10"/>
      <c r="J19" s="10"/>
      <c r="K19" s="10"/>
      <c r="L19" s="10"/>
      <c r="M19" s="24"/>
      <c r="N19" s="6">
        <f t="shared" si="0"/>
        <v>16</v>
      </c>
    </row>
    <row r="20" spans="1:14">
      <c r="A20" s="9">
        <v>2</v>
      </c>
      <c r="B20" s="10"/>
      <c r="C20" s="41"/>
      <c r="D20" s="9">
        <v>7</v>
      </c>
      <c r="E20" s="9"/>
      <c r="F20" s="10"/>
      <c r="G20" s="10"/>
      <c r="H20" s="10"/>
      <c r="I20" s="10"/>
      <c r="J20" s="10"/>
      <c r="K20" s="10"/>
      <c r="L20" s="10"/>
      <c r="M20" s="24"/>
      <c r="N20" s="6">
        <f t="shared" si="0"/>
        <v>17</v>
      </c>
    </row>
    <row r="21" spans="1:14">
      <c r="A21" s="9">
        <v>2</v>
      </c>
      <c r="B21" s="10"/>
      <c r="C21" s="41"/>
      <c r="D21" s="9">
        <v>8</v>
      </c>
      <c r="E21" s="9"/>
      <c r="F21" s="10"/>
      <c r="G21" s="10"/>
      <c r="H21" s="10"/>
      <c r="I21" s="10"/>
      <c r="J21" s="10"/>
      <c r="K21" s="10"/>
      <c r="L21" s="10"/>
      <c r="M21" s="24"/>
      <c r="N21" s="6">
        <f t="shared" si="0"/>
        <v>18</v>
      </c>
    </row>
    <row r="22" spans="1:14">
      <c r="A22" s="9">
        <v>2</v>
      </c>
      <c r="B22" s="10"/>
      <c r="C22" s="41"/>
      <c r="D22" s="9">
        <v>9</v>
      </c>
      <c r="E22" s="9"/>
      <c r="F22" s="10"/>
      <c r="G22" s="10"/>
      <c r="H22" s="10"/>
      <c r="I22" s="10"/>
      <c r="J22" s="10"/>
      <c r="K22" s="10"/>
      <c r="L22" s="10"/>
      <c r="M22" s="24"/>
      <c r="N22" s="6">
        <f t="shared" si="0"/>
        <v>19</v>
      </c>
    </row>
    <row r="23" spans="1:14">
      <c r="A23" s="9">
        <v>2</v>
      </c>
      <c r="B23" s="10"/>
      <c r="C23" s="41"/>
      <c r="D23" s="9">
        <v>10</v>
      </c>
      <c r="E23" s="9"/>
      <c r="F23" s="10"/>
      <c r="G23" s="10"/>
      <c r="H23" s="10"/>
      <c r="I23" s="10"/>
      <c r="J23" s="10"/>
      <c r="K23" s="10"/>
      <c r="L23" s="10"/>
      <c r="M23" s="24"/>
      <c r="N23" s="6">
        <f t="shared" si="0"/>
        <v>20</v>
      </c>
    </row>
    <row r="24" spans="1:14">
      <c r="A24" s="6">
        <v>3</v>
      </c>
      <c r="B24" s="3" t="s">
        <v>91</v>
      </c>
      <c r="C24" s="181">
        <v>1000</v>
      </c>
      <c r="D24" s="6">
        <v>1</v>
      </c>
      <c r="E24" s="6" t="s">
        <v>574</v>
      </c>
      <c r="F24" s="3" t="s">
        <v>92</v>
      </c>
      <c r="G24" s="18" t="s">
        <v>703</v>
      </c>
      <c r="H24" s="3" t="s">
        <v>230</v>
      </c>
      <c r="L24" s="3" t="s">
        <v>106</v>
      </c>
      <c r="N24" s="6">
        <f t="shared" si="0"/>
        <v>21</v>
      </c>
    </row>
    <row r="25" spans="1:14">
      <c r="A25" s="6">
        <v>3</v>
      </c>
      <c r="D25" s="6">
        <v>2</v>
      </c>
      <c r="G25" s="18" t="s">
        <v>229</v>
      </c>
      <c r="N25" s="6">
        <f t="shared" si="0"/>
        <v>22</v>
      </c>
    </row>
    <row r="26" spans="1:14">
      <c r="A26" s="6">
        <v>3</v>
      </c>
      <c r="B26" s="49" t="s">
        <v>2393</v>
      </c>
      <c r="D26" s="6">
        <v>3</v>
      </c>
      <c r="E26" s="6" t="s">
        <v>574</v>
      </c>
      <c r="F26" s="3" t="s">
        <v>239</v>
      </c>
      <c r="G26" s="18" t="s">
        <v>704</v>
      </c>
      <c r="H26" s="3" t="s">
        <v>230</v>
      </c>
      <c r="L26" s="3" t="s">
        <v>106</v>
      </c>
      <c r="N26" s="6">
        <f t="shared" si="0"/>
        <v>23</v>
      </c>
    </row>
    <row r="27" spans="1:14">
      <c r="A27" s="6">
        <v>3</v>
      </c>
      <c r="D27" s="6">
        <v>4</v>
      </c>
      <c r="F27" s="4" t="s">
        <v>1717</v>
      </c>
      <c r="G27" s="4"/>
      <c r="H27" s="4" t="s">
        <v>1520</v>
      </c>
      <c r="I27" s="4"/>
      <c r="J27" s="4"/>
      <c r="K27" s="4"/>
      <c r="L27" s="4" t="s">
        <v>106</v>
      </c>
      <c r="M27" s="26"/>
      <c r="N27" s="6">
        <f t="shared" si="0"/>
        <v>24</v>
      </c>
    </row>
    <row r="28" spans="1:14">
      <c r="A28" s="6">
        <v>3</v>
      </c>
      <c r="B28" s="60" t="s">
        <v>702</v>
      </c>
      <c r="D28" s="6">
        <v>5</v>
      </c>
      <c r="E28" s="7"/>
      <c r="F28" s="8"/>
      <c r="G28" s="82"/>
      <c r="H28" s="8"/>
      <c r="N28" s="6">
        <f t="shared" si="0"/>
        <v>25</v>
      </c>
    </row>
    <row r="29" spans="1:14">
      <c r="A29" s="6">
        <v>3</v>
      </c>
      <c r="D29" s="6">
        <v>6</v>
      </c>
      <c r="E29" s="7"/>
      <c r="F29" s="8"/>
      <c r="G29" s="113"/>
      <c r="H29" s="8"/>
      <c r="N29" s="6">
        <f t="shared" si="0"/>
        <v>26</v>
      </c>
    </row>
    <row r="30" spans="1:14">
      <c r="A30" s="6">
        <v>3</v>
      </c>
      <c r="B30" s="8"/>
      <c r="C30" s="42"/>
      <c r="D30" s="7">
        <v>7</v>
      </c>
      <c r="E30" s="7"/>
      <c r="J30" s="8"/>
      <c r="K30" s="8"/>
      <c r="L30" s="8"/>
      <c r="M30" s="25"/>
      <c r="N30" s="6">
        <f t="shared" si="0"/>
        <v>27</v>
      </c>
    </row>
    <row r="31" spans="1:14">
      <c r="A31" s="6">
        <v>3</v>
      </c>
      <c r="B31" s="8"/>
      <c r="C31" s="43"/>
      <c r="D31" s="7">
        <v>8</v>
      </c>
      <c r="E31" s="7"/>
      <c r="F31" s="51"/>
      <c r="G31" s="8"/>
      <c r="H31" s="8"/>
      <c r="I31" s="8"/>
      <c r="J31" s="8"/>
      <c r="K31" s="8"/>
      <c r="L31" s="8"/>
      <c r="M31" s="25"/>
      <c r="N31" s="6">
        <f t="shared" si="0"/>
        <v>28</v>
      </c>
    </row>
    <row r="32" spans="1:14" ht="15">
      <c r="A32" s="6">
        <v>3</v>
      </c>
      <c r="B32" s="8"/>
      <c r="C32" s="43"/>
      <c r="D32" s="7">
        <v>9</v>
      </c>
      <c r="E32" s="7"/>
      <c r="F32" s="51"/>
      <c r="G32" s="52"/>
      <c r="H32" s="8"/>
      <c r="I32" s="53"/>
      <c r="J32" s="8"/>
      <c r="K32" s="8"/>
      <c r="L32" s="8"/>
      <c r="M32" s="25"/>
      <c r="N32" s="6">
        <f t="shared" si="0"/>
        <v>29</v>
      </c>
    </row>
    <row r="33" spans="1:14">
      <c r="A33" s="6">
        <v>3</v>
      </c>
      <c r="D33" s="6">
        <v>10</v>
      </c>
      <c r="N33" s="6">
        <f t="shared" si="0"/>
        <v>30</v>
      </c>
    </row>
    <row r="34" spans="1:14">
      <c r="A34" s="9">
        <v>4</v>
      </c>
      <c r="B34" s="104" t="s">
        <v>2395</v>
      </c>
      <c r="C34" s="180">
        <v>1000</v>
      </c>
      <c r="D34" s="9">
        <v>1</v>
      </c>
      <c r="E34" s="9"/>
      <c r="F34" s="10"/>
      <c r="G34" s="89"/>
      <c r="H34" s="10"/>
      <c r="I34" s="10"/>
      <c r="J34" s="10"/>
      <c r="K34" s="10"/>
      <c r="L34" s="10"/>
      <c r="M34" s="24"/>
      <c r="N34" s="6">
        <f t="shared" si="0"/>
        <v>31</v>
      </c>
    </row>
    <row r="35" spans="1:14">
      <c r="A35" s="9">
        <v>4</v>
      </c>
      <c r="B35" s="10"/>
      <c r="C35" s="41"/>
      <c r="D35" s="9">
        <v>2</v>
      </c>
      <c r="E35" s="9"/>
      <c r="F35" s="10"/>
      <c r="G35" s="10"/>
      <c r="H35" s="10"/>
      <c r="I35" s="10"/>
      <c r="J35" s="10"/>
      <c r="K35" s="10"/>
      <c r="L35" s="10"/>
      <c r="M35" s="24"/>
      <c r="N35" s="6">
        <f t="shared" si="0"/>
        <v>32</v>
      </c>
    </row>
    <row r="36" spans="1:14">
      <c r="A36" s="9">
        <v>4</v>
      </c>
      <c r="B36" s="48" t="s">
        <v>570</v>
      </c>
      <c r="C36" s="41"/>
      <c r="D36" s="9">
        <v>3</v>
      </c>
      <c r="E36" s="9"/>
      <c r="F36" s="10"/>
      <c r="G36" s="10"/>
      <c r="H36" s="10"/>
      <c r="I36" s="10"/>
      <c r="J36" s="10"/>
      <c r="K36" s="10"/>
      <c r="L36" s="10"/>
      <c r="M36" s="24"/>
      <c r="N36" s="6">
        <f t="shared" si="0"/>
        <v>33</v>
      </c>
    </row>
    <row r="37" spans="1:14">
      <c r="A37" s="9">
        <v>4</v>
      </c>
      <c r="B37" s="10"/>
      <c r="C37" s="41"/>
      <c r="D37" s="9">
        <v>4</v>
      </c>
      <c r="E37" s="9"/>
      <c r="F37" s="10"/>
      <c r="G37" s="10"/>
      <c r="H37" s="10"/>
      <c r="I37" s="10"/>
      <c r="J37" s="10"/>
      <c r="K37" s="10"/>
      <c r="L37" s="10"/>
      <c r="M37" s="24"/>
      <c r="N37" s="6">
        <f t="shared" ref="N37:N63" si="1">N36+1</f>
        <v>34</v>
      </c>
    </row>
    <row r="38" spans="1:14">
      <c r="A38" s="9">
        <v>4</v>
      </c>
      <c r="B38" s="61"/>
      <c r="C38" s="41"/>
      <c r="D38" s="9">
        <v>5</v>
      </c>
      <c r="E38" s="9"/>
      <c r="F38" s="10"/>
      <c r="G38" s="10"/>
      <c r="H38" s="10"/>
      <c r="I38" s="10"/>
      <c r="J38" s="10"/>
      <c r="K38" s="10"/>
      <c r="L38" s="10"/>
      <c r="M38" s="24"/>
      <c r="N38" s="6">
        <f t="shared" si="1"/>
        <v>35</v>
      </c>
    </row>
    <row r="39" spans="1:14">
      <c r="A39" s="9">
        <v>4</v>
      </c>
      <c r="B39" s="10"/>
      <c r="C39" s="41"/>
      <c r="D39" s="9">
        <v>6</v>
      </c>
      <c r="E39" s="9"/>
      <c r="F39" s="10"/>
      <c r="G39" s="10"/>
      <c r="H39" s="10"/>
      <c r="I39" s="10"/>
      <c r="J39" s="10"/>
      <c r="K39" s="10"/>
      <c r="L39" s="10"/>
      <c r="M39" s="24"/>
      <c r="N39" s="6">
        <f t="shared" si="1"/>
        <v>36</v>
      </c>
    </row>
    <row r="40" spans="1:14">
      <c r="A40" s="9">
        <v>4</v>
      </c>
      <c r="B40" s="10"/>
      <c r="C40" s="41"/>
      <c r="D40" s="9">
        <v>7</v>
      </c>
      <c r="E40" s="9"/>
      <c r="F40" s="10"/>
      <c r="G40" s="10"/>
      <c r="H40" s="10"/>
      <c r="I40" s="10"/>
      <c r="J40" s="10"/>
      <c r="K40" s="10"/>
      <c r="L40" s="10"/>
      <c r="M40" s="24"/>
      <c r="N40" s="6">
        <f t="shared" si="1"/>
        <v>37</v>
      </c>
    </row>
    <row r="41" spans="1:14">
      <c r="A41" s="9">
        <v>4</v>
      </c>
      <c r="B41" s="10"/>
      <c r="C41" s="41"/>
      <c r="D41" s="9">
        <v>8</v>
      </c>
      <c r="E41" s="9"/>
      <c r="F41" s="10"/>
      <c r="G41" s="10"/>
      <c r="H41" s="10"/>
      <c r="I41" s="10"/>
      <c r="J41" s="10"/>
      <c r="K41" s="10"/>
      <c r="L41" s="10"/>
      <c r="M41" s="24"/>
      <c r="N41" s="6">
        <f t="shared" si="1"/>
        <v>38</v>
      </c>
    </row>
    <row r="42" spans="1:14">
      <c r="A42" s="9">
        <v>4</v>
      </c>
      <c r="B42" s="10"/>
      <c r="C42" s="41"/>
      <c r="D42" s="9">
        <v>9</v>
      </c>
      <c r="E42" s="9"/>
      <c r="F42" s="10"/>
      <c r="G42" s="10"/>
      <c r="H42" s="10"/>
      <c r="I42" s="10"/>
      <c r="J42" s="10"/>
      <c r="K42" s="10"/>
      <c r="L42" s="10"/>
      <c r="M42" s="24"/>
      <c r="N42" s="6">
        <f t="shared" si="1"/>
        <v>39</v>
      </c>
    </row>
    <row r="43" spans="1:14">
      <c r="A43" s="9">
        <v>4</v>
      </c>
      <c r="B43" s="10"/>
      <c r="C43" s="41"/>
      <c r="D43" s="9">
        <v>10</v>
      </c>
      <c r="E43" s="9"/>
      <c r="F43" s="10"/>
      <c r="G43" s="10"/>
      <c r="H43" s="10"/>
      <c r="I43" s="10"/>
      <c r="J43" s="10"/>
      <c r="K43" s="10"/>
      <c r="L43" s="10"/>
      <c r="M43" s="24"/>
      <c r="N43" s="6">
        <f t="shared" si="1"/>
        <v>40</v>
      </c>
    </row>
    <row r="44" spans="1:14">
      <c r="A44" s="6">
        <v>5</v>
      </c>
      <c r="B44" s="3" t="s">
        <v>1501</v>
      </c>
      <c r="C44" s="181">
        <v>800</v>
      </c>
      <c r="D44" s="6">
        <v>1</v>
      </c>
      <c r="E44" s="6" t="s">
        <v>574</v>
      </c>
      <c r="F44" s="3" t="s">
        <v>48</v>
      </c>
      <c r="G44" s="18" t="s">
        <v>268</v>
      </c>
      <c r="H44" s="3" t="s">
        <v>47</v>
      </c>
      <c r="K44" s="3" t="s">
        <v>286</v>
      </c>
      <c r="L44" s="3" t="s">
        <v>106</v>
      </c>
      <c r="N44" s="6">
        <f t="shared" si="1"/>
        <v>41</v>
      </c>
    </row>
    <row r="45" spans="1:14">
      <c r="A45" s="6">
        <v>5</v>
      </c>
      <c r="D45" s="6">
        <v>2</v>
      </c>
      <c r="F45" s="3" t="s">
        <v>609</v>
      </c>
      <c r="I45" s="3" t="s">
        <v>610</v>
      </c>
      <c r="K45" s="3" t="s">
        <v>278</v>
      </c>
      <c r="L45" s="3" t="s">
        <v>106</v>
      </c>
      <c r="M45" s="22">
        <v>28645</v>
      </c>
      <c r="N45" s="6">
        <f t="shared" si="1"/>
        <v>42</v>
      </c>
    </row>
    <row r="46" spans="1:14">
      <c r="A46" s="6">
        <v>5</v>
      </c>
      <c r="B46" s="49" t="s">
        <v>573</v>
      </c>
      <c r="D46" s="6">
        <v>3</v>
      </c>
      <c r="F46" s="3" t="s">
        <v>685</v>
      </c>
      <c r="N46" s="6">
        <f t="shared" si="1"/>
        <v>43</v>
      </c>
    </row>
    <row r="47" spans="1:14">
      <c r="A47" s="6">
        <v>5</v>
      </c>
      <c r="D47" s="6">
        <v>4</v>
      </c>
      <c r="E47" s="6" t="s">
        <v>1954</v>
      </c>
      <c r="F47" s="4" t="s">
        <v>478</v>
      </c>
      <c r="G47" s="18" t="s">
        <v>784</v>
      </c>
      <c r="H47" s="4" t="s">
        <v>479</v>
      </c>
      <c r="I47" s="4" t="s">
        <v>480</v>
      </c>
      <c r="J47" s="4"/>
      <c r="K47" s="4" t="s">
        <v>278</v>
      </c>
      <c r="L47" s="4" t="s">
        <v>106</v>
      </c>
      <c r="M47" s="26">
        <v>28645</v>
      </c>
      <c r="N47" s="6">
        <f t="shared" si="1"/>
        <v>44</v>
      </c>
    </row>
    <row r="48" spans="1:14">
      <c r="A48" s="6">
        <v>5</v>
      </c>
      <c r="B48" s="57"/>
      <c r="D48" s="6">
        <v>5</v>
      </c>
      <c r="F48" s="3" t="s">
        <v>1701</v>
      </c>
      <c r="K48" s="4" t="s">
        <v>278</v>
      </c>
      <c r="L48" s="4" t="s">
        <v>106</v>
      </c>
      <c r="M48" s="26">
        <v>28645</v>
      </c>
      <c r="N48" s="6">
        <f t="shared" si="1"/>
        <v>45</v>
      </c>
    </row>
    <row r="49" spans="1:14">
      <c r="A49" s="6">
        <v>5</v>
      </c>
      <c r="D49" s="6">
        <v>6</v>
      </c>
      <c r="E49" s="7" t="s">
        <v>1954</v>
      </c>
      <c r="F49" s="8" t="s">
        <v>1612</v>
      </c>
      <c r="N49" s="6">
        <f t="shared" si="1"/>
        <v>46</v>
      </c>
    </row>
    <row r="50" spans="1:14">
      <c r="A50" s="6">
        <v>5</v>
      </c>
      <c r="B50" s="49"/>
      <c r="D50" s="6">
        <v>7</v>
      </c>
      <c r="N50" s="6">
        <f t="shared" si="1"/>
        <v>47</v>
      </c>
    </row>
    <row r="51" spans="1:14">
      <c r="A51" s="6">
        <v>5</v>
      </c>
      <c r="D51" s="6">
        <v>8</v>
      </c>
      <c r="N51" s="6">
        <f t="shared" si="1"/>
        <v>48</v>
      </c>
    </row>
    <row r="52" spans="1:14">
      <c r="A52" s="6">
        <v>5</v>
      </c>
      <c r="B52" s="35"/>
      <c r="D52" s="6">
        <v>9</v>
      </c>
      <c r="N52" s="6">
        <f t="shared" si="1"/>
        <v>49</v>
      </c>
    </row>
    <row r="53" spans="1:14">
      <c r="A53" s="6">
        <v>5</v>
      </c>
      <c r="D53" s="6">
        <v>10</v>
      </c>
      <c r="N53" s="6">
        <f t="shared" si="1"/>
        <v>50</v>
      </c>
    </row>
    <row r="54" spans="1:14">
      <c r="A54" s="9">
        <v>6</v>
      </c>
      <c r="B54" s="129" t="s">
        <v>2075</v>
      </c>
      <c r="C54" s="180">
        <v>800</v>
      </c>
      <c r="D54" s="9">
        <v>1</v>
      </c>
      <c r="E54" s="9" t="s">
        <v>574</v>
      </c>
      <c r="F54" s="10" t="s">
        <v>95</v>
      </c>
      <c r="G54" s="89" t="s">
        <v>546</v>
      </c>
      <c r="H54" s="10" t="s">
        <v>1610</v>
      </c>
      <c r="I54" s="10"/>
      <c r="J54" s="10"/>
      <c r="K54" s="10" t="s">
        <v>301</v>
      </c>
      <c r="L54" s="10" t="s">
        <v>276</v>
      </c>
      <c r="M54" s="24"/>
      <c r="N54" s="6">
        <f t="shared" si="1"/>
        <v>51</v>
      </c>
    </row>
    <row r="55" spans="1:14">
      <c r="A55" s="9">
        <v>6</v>
      </c>
      <c r="B55" s="10"/>
      <c r="C55" s="41"/>
      <c r="D55" s="9">
        <v>2</v>
      </c>
      <c r="E55" s="9" t="s">
        <v>922</v>
      </c>
      <c r="F55" s="10" t="s">
        <v>1515</v>
      </c>
      <c r="G55" s="89"/>
      <c r="H55" s="10"/>
      <c r="I55" s="10"/>
      <c r="J55" s="10"/>
      <c r="K55" s="10"/>
      <c r="L55" s="10"/>
      <c r="M55" s="24"/>
      <c r="N55" s="6">
        <f t="shared" si="1"/>
        <v>52</v>
      </c>
    </row>
    <row r="56" spans="1:14">
      <c r="A56" s="9">
        <v>6</v>
      </c>
      <c r="B56" s="130" t="s">
        <v>1697</v>
      </c>
      <c r="C56" s="41"/>
      <c r="D56" s="9">
        <v>3</v>
      </c>
      <c r="E56" s="9"/>
      <c r="F56" s="10" t="s">
        <v>86</v>
      </c>
      <c r="G56" s="89" t="s">
        <v>233</v>
      </c>
      <c r="H56" s="10" t="s">
        <v>234</v>
      </c>
      <c r="I56" s="10"/>
      <c r="J56" s="10" t="s">
        <v>686</v>
      </c>
      <c r="K56" s="10" t="s">
        <v>687</v>
      </c>
      <c r="L56" s="10" t="s">
        <v>236</v>
      </c>
      <c r="M56" s="24">
        <v>20187</v>
      </c>
      <c r="N56" s="6">
        <f t="shared" si="1"/>
        <v>53</v>
      </c>
    </row>
    <row r="57" spans="1:14">
      <c r="A57" s="9">
        <v>6</v>
      </c>
      <c r="B57" s="10"/>
      <c r="C57" s="41"/>
      <c r="D57" s="9">
        <v>4</v>
      </c>
      <c r="E57" s="9"/>
      <c r="F57" s="10"/>
      <c r="G57" s="10"/>
      <c r="H57" s="10"/>
      <c r="I57" s="10"/>
      <c r="J57" s="10"/>
      <c r="K57" s="10"/>
      <c r="L57" s="10"/>
      <c r="M57" s="24"/>
      <c r="N57" s="6">
        <f t="shared" si="1"/>
        <v>54</v>
      </c>
    </row>
    <row r="58" spans="1:14">
      <c r="A58" s="9">
        <v>6</v>
      </c>
      <c r="B58" s="61" t="s">
        <v>702</v>
      </c>
      <c r="C58" s="41"/>
      <c r="D58" s="9">
        <v>5</v>
      </c>
      <c r="E58" s="9"/>
      <c r="F58" s="10"/>
      <c r="G58" s="10"/>
      <c r="H58" s="10"/>
      <c r="I58" s="10"/>
      <c r="J58" s="10"/>
      <c r="K58" s="10"/>
      <c r="L58" s="10"/>
      <c r="M58" s="24"/>
      <c r="N58" s="6">
        <f t="shared" si="1"/>
        <v>55</v>
      </c>
    </row>
    <row r="59" spans="1:14">
      <c r="A59" s="9">
        <v>6</v>
      </c>
      <c r="B59" s="10"/>
      <c r="C59" s="41"/>
      <c r="D59" s="9">
        <v>6</v>
      </c>
      <c r="E59" s="9"/>
      <c r="F59" s="10"/>
      <c r="G59" s="10"/>
      <c r="H59" s="10"/>
      <c r="I59" s="10"/>
      <c r="J59" s="10"/>
      <c r="K59" s="10"/>
      <c r="L59" s="10"/>
      <c r="M59" s="24"/>
      <c r="N59" s="6">
        <f t="shared" si="1"/>
        <v>56</v>
      </c>
    </row>
    <row r="60" spans="1:14">
      <c r="A60" s="9">
        <v>6</v>
      </c>
      <c r="B60" s="61"/>
      <c r="C60" s="41"/>
      <c r="D60" s="9">
        <v>7</v>
      </c>
      <c r="E60" s="9"/>
      <c r="F60" s="10"/>
      <c r="G60" s="10"/>
      <c r="H60" s="10"/>
      <c r="I60" s="10"/>
      <c r="J60" s="10"/>
      <c r="K60" s="10"/>
      <c r="L60" s="10"/>
      <c r="M60" s="24"/>
      <c r="N60" s="6">
        <f t="shared" si="1"/>
        <v>57</v>
      </c>
    </row>
    <row r="61" spans="1:14">
      <c r="A61" s="9">
        <v>6</v>
      </c>
      <c r="B61" s="10"/>
      <c r="C61" s="41"/>
      <c r="D61" s="9">
        <v>8</v>
      </c>
      <c r="E61" s="9"/>
      <c r="F61" s="10"/>
      <c r="G61" s="10"/>
      <c r="H61" s="10"/>
      <c r="I61" s="10"/>
      <c r="J61" s="10"/>
      <c r="K61" s="10"/>
      <c r="L61" s="10"/>
      <c r="M61" s="24"/>
      <c r="N61" s="6">
        <f t="shared" si="1"/>
        <v>58</v>
      </c>
    </row>
    <row r="62" spans="1:14">
      <c r="A62" s="9">
        <v>6</v>
      </c>
      <c r="B62" s="10"/>
      <c r="C62" s="41"/>
      <c r="D62" s="9">
        <v>9</v>
      </c>
      <c r="E62" s="9"/>
      <c r="F62" s="10"/>
      <c r="G62" s="10"/>
      <c r="H62" s="10"/>
      <c r="I62" s="10"/>
      <c r="J62" s="10"/>
      <c r="K62" s="10"/>
      <c r="L62" s="10"/>
      <c r="M62" s="24"/>
      <c r="N62" s="6">
        <f t="shared" si="1"/>
        <v>59</v>
      </c>
    </row>
    <row r="63" spans="1:14">
      <c r="A63" s="9">
        <v>6</v>
      </c>
      <c r="B63" s="10"/>
      <c r="C63" s="41"/>
      <c r="D63" s="9">
        <v>10</v>
      </c>
      <c r="E63" s="9"/>
      <c r="F63" s="10"/>
      <c r="G63" s="10"/>
      <c r="H63" s="10"/>
      <c r="I63" s="10"/>
      <c r="J63" s="10"/>
      <c r="K63" s="10"/>
      <c r="L63" s="10"/>
      <c r="M63" s="24"/>
      <c r="N63" s="6">
        <f t="shared" si="1"/>
        <v>60</v>
      </c>
    </row>
    <row r="64" spans="1:14">
      <c r="A64" s="7"/>
      <c r="B64" s="8"/>
      <c r="C64" s="43"/>
      <c r="D64" s="7"/>
      <c r="E64" s="7"/>
      <c r="F64" s="8"/>
      <c r="G64" s="8"/>
      <c r="H64" s="8"/>
      <c r="I64" s="8"/>
      <c r="J64" s="8"/>
      <c r="K64" s="8"/>
      <c r="L64" s="8"/>
      <c r="M64" s="25"/>
    </row>
    <row r="65" spans="1:14" s="2" customFormat="1">
      <c r="A65" s="2" t="s">
        <v>9</v>
      </c>
      <c r="C65" s="36"/>
      <c r="D65" s="5"/>
      <c r="E65" s="5"/>
      <c r="M65" s="19" t="s">
        <v>13</v>
      </c>
      <c r="N65" s="5"/>
    </row>
    <row r="67" spans="1:14" s="2" customFormat="1">
      <c r="A67" s="5" t="s">
        <v>10</v>
      </c>
      <c r="B67" s="11" t="s">
        <v>5</v>
      </c>
      <c r="C67" s="39"/>
      <c r="D67" s="12" t="s">
        <v>11</v>
      </c>
      <c r="E67" s="12"/>
      <c r="F67" s="11" t="s">
        <v>4</v>
      </c>
      <c r="G67" s="11" t="s">
        <v>0</v>
      </c>
      <c r="H67" s="11" t="s">
        <v>1</v>
      </c>
      <c r="I67" s="11" t="s">
        <v>3</v>
      </c>
      <c r="J67" s="11" t="s">
        <v>2</v>
      </c>
      <c r="K67" s="11" t="s">
        <v>8</v>
      </c>
      <c r="L67" s="11" t="s">
        <v>6</v>
      </c>
      <c r="M67" s="23" t="s">
        <v>7</v>
      </c>
      <c r="N67" s="5"/>
    </row>
    <row r="68" spans="1:14">
      <c r="A68" s="6">
        <v>7</v>
      </c>
      <c r="B68" s="8" t="s">
        <v>1500</v>
      </c>
      <c r="C68" s="230">
        <v>800</v>
      </c>
      <c r="D68" s="7">
        <v>1</v>
      </c>
      <c r="E68" s="7" t="s">
        <v>574</v>
      </c>
      <c r="F68" s="8" t="s">
        <v>53</v>
      </c>
      <c r="G68" s="82" t="s">
        <v>269</v>
      </c>
      <c r="H68" s="8" t="s">
        <v>49</v>
      </c>
      <c r="I68" s="8" t="s">
        <v>280</v>
      </c>
      <c r="J68" s="8" t="s">
        <v>281</v>
      </c>
      <c r="K68" s="8" t="s">
        <v>282</v>
      </c>
      <c r="L68" s="8" t="s">
        <v>106</v>
      </c>
      <c r="M68" s="25">
        <v>28078</v>
      </c>
      <c r="N68" s="6">
        <f>N63+1</f>
        <v>61</v>
      </c>
    </row>
    <row r="69" spans="1:14">
      <c r="A69" s="6">
        <v>7</v>
      </c>
      <c r="B69" s="8"/>
      <c r="C69" s="43"/>
      <c r="D69" s="7">
        <v>2</v>
      </c>
      <c r="E69" s="7"/>
      <c r="F69" s="8" t="s">
        <v>79</v>
      </c>
      <c r="G69" s="8"/>
      <c r="H69" s="8"/>
      <c r="I69" s="8"/>
      <c r="J69" s="8"/>
      <c r="K69" s="8" t="s">
        <v>282</v>
      </c>
      <c r="L69" s="8" t="s">
        <v>106</v>
      </c>
      <c r="M69" s="25">
        <v>28078</v>
      </c>
      <c r="N69" s="6">
        <f>N68+1</f>
        <v>62</v>
      </c>
    </row>
    <row r="70" spans="1:14">
      <c r="A70" s="6">
        <v>7</v>
      </c>
      <c r="B70" s="49" t="s">
        <v>573</v>
      </c>
      <c r="C70" s="43"/>
      <c r="D70" s="7">
        <v>3</v>
      </c>
      <c r="E70" s="7"/>
      <c r="F70" s="8" t="s">
        <v>80</v>
      </c>
      <c r="G70" s="82" t="s">
        <v>270</v>
      </c>
      <c r="H70" s="8"/>
      <c r="I70" s="8" t="s">
        <v>310</v>
      </c>
      <c r="J70" s="8" t="s">
        <v>308</v>
      </c>
      <c r="K70" s="8" t="s">
        <v>309</v>
      </c>
      <c r="L70" s="8" t="s">
        <v>106</v>
      </c>
      <c r="M70" s="25">
        <v>28036</v>
      </c>
      <c r="N70" s="6">
        <f>N69+1</f>
        <v>63</v>
      </c>
    </row>
    <row r="71" spans="1:14">
      <c r="A71" s="6">
        <v>7</v>
      </c>
      <c r="B71" s="8"/>
      <c r="C71" s="42"/>
      <c r="D71" s="7">
        <v>4</v>
      </c>
      <c r="E71" s="7" t="s">
        <v>1954</v>
      </c>
      <c r="F71" s="8" t="s">
        <v>81</v>
      </c>
      <c r="G71" s="82" t="s">
        <v>955</v>
      </c>
      <c r="H71" s="8" t="s">
        <v>2374</v>
      </c>
      <c r="I71" s="8" t="s">
        <v>2375</v>
      </c>
      <c r="J71" s="8"/>
      <c r="K71" s="8" t="s">
        <v>282</v>
      </c>
      <c r="L71" s="8" t="s">
        <v>106</v>
      </c>
      <c r="M71" s="25"/>
      <c r="N71" s="6">
        <f>N70+1</f>
        <v>64</v>
      </c>
    </row>
    <row r="72" spans="1:14">
      <c r="A72" s="6">
        <v>7</v>
      </c>
      <c r="B72" s="60"/>
      <c r="C72" s="42"/>
      <c r="D72" s="7">
        <v>5</v>
      </c>
      <c r="E72" s="7"/>
      <c r="F72" s="8" t="s">
        <v>2033</v>
      </c>
      <c r="G72" s="82"/>
      <c r="H72" s="8"/>
      <c r="I72" s="8"/>
      <c r="J72" s="8"/>
      <c r="K72" s="8"/>
      <c r="L72" s="8"/>
      <c r="M72" s="25"/>
      <c r="N72" s="6">
        <f>N71+1</f>
        <v>65</v>
      </c>
    </row>
    <row r="73" spans="1:14">
      <c r="A73" s="6">
        <v>7</v>
      </c>
      <c r="B73" s="8"/>
      <c r="C73" s="42"/>
      <c r="D73" s="7">
        <v>6</v>
      </c>
      <c r="E73" s="7" t="s">
        <v>1954</v>
      </c>
      <c r="F73" s="8" t="s">
        <v>84</v>
      </c>
      <c r="G73" s="82" t="s">
        <v>602</v>
      </c>
      <c r="H73" s="8" t="s">
        <v>606</v>
      </c>
      <c r="I73" s="8" t="s">
        <v>607</v>
      </c>
      <c r="J73" s="8"/>
      <c r="K73" s="8" t="s">
        <v>284</v>
      </c>
      <c r="L73" s="8" t="s">
        <v>106</v>
      </c>
      <c r="M73" s="25"/>
      <c r="N73" s="6">
        <f>N72+1</f>
        <v>66</v>
      </c>
    </row>
    <row r="74" spans="1:14">
      <c r="A74" s="6">
        <v>7</v>
      </c>
      <c r="B74" s="8"/>
      <c r="C74" s="43"/>
      <c r="D74" s="7">
        <v>7</v>
      </c>
      <c r="E74" s="7" t="s">
        <v>574</v>
      </c>
      <c r="F74" s="8" t="s">
        <v>54</v>
      </c>
      <c r="G74" s="82" t="s">
        <v>266</v>
      </c>
      <c r="H74" s="8" t="s">
        <v>55</v>
      </c>
      <c r="I74" s="8"/>
      <c r="J74" s="8"/>
      <c r="K74" s="8" t="s">
        <v>287</v>
      </c>
      <c r="L74" s="8" t="s">
        <v>106</v>
      </c>
      <c r="M74" s="25"/>
      <c r="N74" s="6">
        <f t="shared" ref="N74:N103" si="2">N73+1</f>
        <v>67</v>
      </c>
    </row>
    <row r="75" spans="1:14">
      <c r="A75" s="6">
        <v>7</v>
      </c>
      <c r="B75" s="247"/>
      <c r="C75" s="42"/>
      <c r="D75" s="7">
        <v>8</v>
      </c>
      <c r="E75" s="7"/>
      <c r="F75" s="8" t="s">
        <v>2407</v>
      </c>
      <c r="G75" s="8"/>
      <c r="H75" s="8"/>
      <c r="I75" s="8"/>
      <c r="J75" s="8"/>
      <c r="K75" s="8"/>
      <c r="L75" s="8"/>
      <c r="M75" s="25"/>
      <c r="N75" s="6">
        <f t="shared" si="2"/>
        <v>68</v>
      </c>
    </row>
    <row r="76" spans="1:14">
      <c r="A76" s="6">
        <v>7</v>
      </c>
      <c r="B76" s="161" t="s">
        <v>841</v>
      </c>
      <c r="C76" s="42"/>
      <c r="D76" s="7">
        <v>9</v>
      </c>
      <c r="E76" s="7" t="s">
        <v>574</v>
      </c>
      <c r="F76" s="8" t="s">
        <v>289</v>
      </c>
      <c r="G76" s="82" t="s">
        <v>262</v>
      </c>
      <c r="H76" s="8" t="s">
        <v>555</v>
      </c>
      <c r="I76" s="8"/>
      <c r="J76" s="49" t="s">
        <v>1852</v>
      </c>
      <c r="K76" s="8" t="s">
        <v>237</v>
      </c>
      <c r="L76" s="8" t="s">
        <v>106</v>
      </c>
      <c r="M76" s="25"/>
      <c r="N76" s="6">
        <f t="shared" si="2"/>
        <v>69</v>
      </c>
    </row>
    <row r="77" spans="1:14">
      <c r="A77" s="6">
        <v>7</v>
      </c>
      <c r="B77" s="8"/>
      <c r="C77" s="42"/>
      <c r="D77" s="7">
        <v>10</v>
      </c>
      <c r="E77" s="7" t="s">
        <v>1955</v>
      </c>
      <c r="F77" s="8" t="s">
        <v>2251</v>
      </c>
      <c r="G77" s="82"/>
      <c r="H77" s="8"/>
      <c r="I77" s="8"/>
      <c r="J77" s="8"/>
      <c r="K77" s="8" t="s">
        <v>1651</v>
      </c>
      <c r="L77" s="8" t="s">
        <v>106</v>
      </c>
      <c r="M77" s="25"/>
      <c r="N77" s="6">
        <f t="shared" si="2"/>
        <v>70</v>
      </c>
    </row>
    <row r="78" spans="1:14">
      <c r="A78" s="9">
        <v>8</v>
      </c>
      <c r="B78" s="10" t="s">
        <v>1938</v>
      </c>
      <c r="C78" s="180">
        <v>800</v>
      </c>
      <c r="D78" s="9">
        <v>1</v>
      </c>
      <c r="E78" s="9" t="s">
        <v>574</v>
      </c>
      <c r="F78" s="32" t="s">
        <v>486</v>
      </c>
      <c r="G78" s="89" t="s">
        <v>487</v>
      </c>
      <c r="H78" s="10" t="s">
        <v>489</v>
      </c>
      <c r="I78" s="10" t="s">
        <v>490</v>
      </c>
      <c r="J78" s="32" t="s">
        <v>488</v>
      </c>
      <c r="K78" s="10" t="s">
        <v>378</v>
      </c>
      <c r="L78" s="10" t="s">
        <v>106</v>
      </c>
      <c r="M78" s="24">
        <v>28713</v>
      </c>
      <c r="N78" s="6">
        <f t="shared" si="2"/>
        <v>71</v>
      </c>
    </row>
    <row r="79" spans="1:14">
      <c r="A79" s="9">
        <v>8</v>
      </c>
      <c r="B79" s="10"/>
      <c r="C79" s="41"/>
      <c r="D79" s="9">
        <v>2</v>
      </c>
      <c r="E79" s="9" t="s">
        <v>1955</v>
      </c>
      <c r="F79" s="10" t="s">
        <v>77</v>
      </c>
      <c r="G79" s="89" t="s">
        <v>265</v>
      </c>
      <c r="H79" s="10" t="s">
        <v>1939</v>
      </c>
      <c r="I79" s="10"/>
      <c r="J79" s="10"/>
      <c r="K79" s="10" t="s">
        <v>105</v>
      </c>
      <c r="L79" s="10" t="s">
        <v>106</v>
      </c>
      <c r="M79" s="10"/>
      <c r="N79" s="6">
        <f t="shared" si="2"/>
        <v>72</v>
      </c>
    </row>
    <row r="80" spans="1:14">
      <c r="A80" s="9">
        <v>8</v>
      </c>
      <c r="B80" s="48" t="s">
        <v>570</v>
      </c>
      <c r="C80" s="41"/>
      <c r="D80" s="9">
        <v>3</v>
      </c>
      <c r="E80" s="9"/>
      <c r="F80" s="10"/>
      <c r="G80" s="10"/>
      <c r="H80" s="10"/>
      <c r="I80" s="10"/>
      <c r="J80" s="10"/>
      <c r="K80" s="10"/>
      <c r="L80" s="10"/>
      <c r="M80" s="10"/>
      <c r="N80" s="6">
        <f t="shared" si="2"/>
        <v>73</v>
      </c>
    </row>
    <row r="81" spans="1:14">
      <c r="A81" s="9">
        <v>8</v>
      </c>
      <c r="B81" s="10"/>
      <c r="C81" s="41"/>
      <c r="D81" s="9">
        <v>4</v>
      </c>
      <c r="E81" s="9"/>
      <c r="F81" s="10"/>
      <c r="G81" s="10"/>
      <c r="H81" s="10"/>
      <c r="I81" s="10"/>
      <c r="J81" s="10"/>
      <c r="K81" s="10"/>
      <c r="L81" s="10"/>
      <c r="M81" s="10"/>
      <c r="N81" s="6">
        <f t="shared" si="2"/>
        <v>74</v>
      </c>
    </row>
    <row r="82" spans="1:14">
      <c r="A82" s="9">
        <v>8</v>
      </c>
      <c r="B82" s="61"/>
      <c r="C82" s="41"/>
      <c r="D82" s="9">
        <v>5</v>
      </c>
      <c r="E82" s="9"/>
      <c r="F82" s="10"/>
      <c r="G82" s="10"/>
      <c r="H82" s="10"/>
      <c r="I82" s="10"/>
      <c r="J82" s="10"/>
      <c r="K82" s="10"/>
      <c r="L82" s="10"/>
      <c r="M82" s="10"/>
      <c r="N82" s="6">
        <f t="shared" si="2"/>
        <v>75</v>
      </c>
    </row>
    <row r="83" spans="1:14">
      <c r="A83" s="9">
        <v>8</v>
      </c>
      <c r="B83" s="10"/>
      <c r="C83" s="41"/>
      <c r="D83" s="9">
        <v>6</v>
      </c>
      <c r="E83" s="9"/>
      <c r="F83" s="10"/>
      <c r="G83" s="10"/>
      <c r="H83" s="10"/>
      <c r="I83" s="10"/>
      <c r="J83" s="10"/>
      <c r="K83" s="10"/>
      <c r="L83" s="10"/>
      <c r="M83" s="10"/>
      <c r="N83" s="6">
        <f t="shared" si="2"/>
        <v>76</v>
      </c>
    </row>
    <row r="84" spans="1:14">
      <c r="A84" s="9">
        <v>8</v>
      </c>
      <c r="B84" s="10"/>
      <c r="C84" s="41"/>
      <c r="D84" s="9">
        <v>7</v>
      </c>
      <c r="E84" s="9"/>
      <c r="F84" s="10"/>
      <c r="G84" s="10"/>
      <c r="H84" s="10"/>
      <c r="I84" s="10"/>
      <c r="J84" s="10"/>
      <c r="K84" s="10"/>
      <c r="L84" s="10"/>
      <c r="M84" s="10"/>
      <c r="N84" s="6">
        <f t="shared" si="2"/>
        <v>77</v>
      </c>
    </row>
    <row r="85" spans="1:14">
      <c r="A85" s="9">
        <v>8</v>
      </c>
      <c r="B85" s="10"/>
      <c r="C85" s="41"/>
      <c r="D85" s="9">
        <v>8</v>
      </c>
      <c r="E85" s="9"/>
      <c r="F85" s="10"/>
      <c r="G85" s="10"/>
      <c r="H85" s="10"/>
      <c r="I85" s="10"/>
      <c r="J85" s="10"/>
      <c r="K85" s="10"/>
      <c r="L85" s="10"/>
      <c r="M85" s="10"/>
      <c r="N85" s="6">
        <f t="shared" si="2"/>
        <v>78</v>
      </c>
    </row>
    <row r="86" spans="1:14">
      <c r="A86" s="9">
        <v>8</v>
      </c>
      <c r="B86" s="10"/>
      <c r="C86" s="41"/>
      <c r="D86" s="9">
        <v>9</v>
      </c>
      <c r="E86" s="9"/>
      <c r="F86" s="10"/>
      <c r="G86" s="10"/>
      <c r="H86" s="10"/>
      <c r="I86" s="10"/>
      <c r="J86" s="10"/>
      <c r="K86" s="10"/>
      <c r="L86" s="10"/>
      <c r="M86" s="10"/>
      <c r="N86" s="6">
        <f t="shared" si="2"/>
        <v>79</v>
      </c>
    </row>
    <row r="87" spans="1:14">
      <c r="A87" s="9">
        <v>8</v>
      </c>
      <c r="B87" s="10"/>
      <c r="C87" s="41"/>
      <c r="D87" s="9">
        <v>10</v>
      </c>
      <c r="E87" s="9"/>
      <c r="F87" s="10"/>
      <c r="G87" s="10"/>
      <c r="H87" s="10"/>
      <c r="I87" s="10"/>
      <c r="J87" s="10"/>
      <c r="K87" s="10"/>
      <c r="L87" s="10"/>
      <c r="M87" s="10"/>
      <c r="N87" s="6">
        <f t="shared" si="2"/>
        <v>80</v>
      </c>
    </row>
    <row r="88" spans="1:14">
      <c r="A88" s="6">
        <v>9</v>
      </c>
      <c r="B88" s="8" t="s">
        <v>36</v>
      </c>
      <c r="C88" s="230">
        <v>500</v>
      </c>
      <c r="D88" s="7">
        <v>1</v>
      </c>
      <c r="E88" s="7" t="s">
        <v>1954</v>
      </c>
      <c r="F88" s="8" t="s">
        <v>74</v>
      </c>
      <c r="G88" s="82" t="s">
        <v>595</v>
      </c>
      <c r="H88" s="8" t="s">
        <v>1830</v>
      </c>
      <c r="I88" s="8"/>
      <c r="J88" s="8" t="s">
        <v>1831</v>
      </c>
      <c r="K88" s="8" t="s">
        <v>808</v>
      </c>
      <c r="L88" s="8" t="s">
        <v>106</v>
      </c>
      <c r="M88" s="25">
        <v>27605</v>
      </c>
      <c r="N88" s="6">
        <f t="shared" si="2"/>
        <v>81</v>
      </c>
    </row>
    <row r="89" spans="1:14">
      <c r="A89" s="6">
        <v>9</v>
      </c>
      <c r="B89" s="8"/>
      <c r="C89" s="43"/>
      <c r="D89" s="7">
        <v>2</v>
      </c>
      <c r="E89" s="7"/>
      <c r="F89" s="8" t="s">
        <v>37</v>
      </c>
      <c r="G89" s="82" t="s">
        <v>590</v>
      </c>
      <c r="H89" s="8" t="s">
        <v>38</v>
      </c>
      <c r="I89" s="8"/>
      <c r="J89" s="8" t="s">
        <v>2072</v>
      </c>
      <c r="K89" s="8" t="s">
        <v>806</v>
      </c>
      <c r="L89" s="8" t="s">
        <v>106</v>
      </c>
      <c r="M89" s="25">
        <v>27605</v>
      </c>
      <c r="N89" s="6">
        <f t="shared" si="2"/>
        <v>82</v>
      </c>
    </row>
    <row r="90" spans="1:14">
      <c r="A90" s="6">
        <v>9</v>
      </c>
      <c r="B90" s="49" t="s">
        <v>1516</v>
      </c>
      <c r="C90" s="43"/>
      <c r="D90" s="7">
        <v>3</v>
      </c>
      <c r="E90" s="7" t="s">
        <v>1954</v>
      </c>
      <c r="F90" s="8" t="s">
        <v>810</v>
      </c>
      <c r="G90" s="82" t="s">
        <v>809</v>
      </c>
      <c r="H90" s="8"/>
      <c r="I90" s="8"/>
      <c r="J90" s="8"/>
      <c r="K90" s="8" t="s">
        <v>806</v>
      </c>
      <c r="L90" s="8" t="s">
        <v>106</v>
      </c>
      <c r="M90" s="25"/>
      <c r="N90" s="6">
        <f t="shared" si="2"/>
        <v>83</v>
      </c>
    </row>
    <row r="91" spans="1:14">
      <c r="A91" s="6">
        <v>9</v>
      </c>
      <c r="B91" s="8"/>
      <c r="C91" s="43"/>
      <c r="D91" s="7">
        <v>4</v>
      </c>
      <c r="E91" s="7" t="s">
        <v>1954</v>
      </c>
      <c r="F91" s="8" t="s">
        <v>862</v>
      </c>
      <c r="G91" s="82" t="s">
        <v>861</v>
      </c>
      <c r="H91" s="8"/>
      <c r="I91" s="8"/>
      <c r="J91" s="8"/>
      <c r="K91" s="8"/>
      <c r="L91" s="8"/>
      <c r="M91" s="25"/>
      <c r="N91" s="6">
        <f t="shared" si="2"/>
        <v>84</v>
      </c>
    </row>
    <row r="92" spans="1:14">
      <c r="A92" s="6">
        <v>9</v>
      </c>
      <c r="B92" s="60"/>
      <c r="C92" s="43"/>
      <c r="D92" s="7">
        <v>5</v>
      </c>
      <c r="E92" s="7" t="s">
        <v>1955</v>
      </c>
      <c r="F92" s="8" t="s">
        <v>183</v>
      </c>
      <c r="G92" s="8"/>
      <c r="H92" s="8"/>
      <c r="I92" s="8"/>
      <c r="J92" s="8"/>
      <c r="K92" s="8"/>
      <c r="L92" s="8"/>
      <c r="M92" s="25"/>
      <c r="N92" s="6">
        <f t="shared" si="2"/>
        <v>85</v>
      </c>
    </row>
    <row r="93" spans="1:14">
      <c r="A93" s="6">
        <v>9</v>
      </c>
      <c r="B93" s="8"/>
      <c r="C93" s="42"/>
      <c r="D93" s="7">
        <v>1</v>
      </c>
      <c r="E93" s="7" t="s">
        <v>574</v>
      </c>
      <c r="F93" s="8" t="s">
        <v>121</v>
      </c>
      <c r="G93" s="82" t="s">
        <v>240</v>
      </c>
      <c r="H93" s="8" t="s">
        <v>3489</v>
      </c>
      <c r="I93" s="8"/>
      <c r="J93" s="8"/>
      <c r="K93" s="8" t="s">
        <v>277</v>
      </c>
      <c r="L93" s="8" t="s">
        <v>106</v>
      </c>
      <c r="M93" s="25"/>
      <c r="N93" s="6">
        <f t="shared" si="2"/>
        <v>86</v>
      </c>
    </row>
    <row r="94" spans="1:14">
      <c r="A94" s="6">
        <v>9</v>
      </c>
      <c r="B94" s="60"/>
      <c r="C94" s="43"/>
      <c r="D94" s="7">
        <v>7</v>
      </c>
      <c r="E94" s="7"/>
      <c r="F94" s="8"/>
      <c r="G94" s="8"/>
      <c r="H94" s="8"/>
      <c r="I94" s="8"/>
      <c r="J94" s="8"/>
      <c r="K94" s="8"/>
      <c r="L94" s="8"/>
      <c r="M94" s="25"/>
      <c r="N94" s="6">
        <f t="shared" si="2"/>
        <v>87</v>
      </c>
    </row>
    <row r="95" spans="1:14">
      <c r="A95" s="6">
        <v>9</v>
      </c>
      <c r="B95" s="8"/>
      <c r="C95" s="43"/>
      <c r="D95" s="7">
        <v>8</v>
      </c>
      <c r="E95" s="7"/>
      <c r="F95" s="8" t="s">
        <v>2384</v>
      </c>
      <c r="G95" s="8"/>
      <c r="H95" s="8"/>
      <c r="I95" s="8"/>
      <c r="J95" s="8"/>
      <c r="K95" s="8"/>
      <c r="L95" s="8"/>
      <c r="M95" s="25"/>
      <c r="N95" s="6">
        <f t="shared" si="2"/>
        <v>88</v>
      </c>
    </row>
    <row r="96" spans="1:14">
      <c r="A96" s="6">
        <v>9</v>
      </c>
      <c r="B96" s="8"/>
      <c r="C96" s="43"/>
      <c r="D96" s="7">
        <v>9</v>
      </c>
      <c r="E96" s="7"/>
      <c r="F96" s="8"/>
      <c r="G96" s="82"/>
      <c r="H96" s="8"/>
      <c r="I96" s="8"/>
      <c r="J96" s="8"/>
      <c r="K96" s="8"/>
      <c r="L96" s="8"/>
      <c r="M96" s="25"/>
      <c r="N96" s="6">
        <f t="shared" si="2"/>
        <v>89</v>
      </c>
    </row>
    <row r="97" spans="1:14">
      <c r="A97" s="6">
        <v>9</v>
      </c>
      <c r="B97" s="8"/>
      <c r="C97" s="43"/>
      <c r="D97" s="7">
        <v>10</v>
      </c>
      <c r="E97" s="7"/>
      <c r="F97" s="8"/>
      <c r="G97" s="82"/>
      <c r="H97" s="8"/>
      <c r="I97" s="8"/>
      <c r="J97" s="8"/>
      <c r="K97" s="8"/>
      <c r="L97" s="8"/>
      <c r="M97" s="25"/>
      <c r="N97" s="6">
        <f t="shared" si="2"/>
        <v>90</v>
      </c>
    </row>
    <row r="98" spans="1:14">
      <c r="A98" s="9">
        <v>10</v>
      </c>
      <c r="B98" s="10" t="s">
        <v>31</v>
      </c>
      <c r="C98" s="180">
        <v>100</v>
      </c>
      <c r="D98" s="9">
        <v>1</v>
      </c>
      <c r="E98" s="9" t="s">
        <v>574</v>
      </c>
      <c r="F98" s="10" t="s">
        <v>32</v>
      </c>
      <c r="G98" s="89" t="s">
        <v>795</v>
      </c>
      <c r="H98" s="10" t="s">
        <v>33</v>
      </c>
      <c r="I98" s="10"/>
      <c r="J98" s="10"/>
      <c r="K98" s="10" t="s">
        <v>245</v>
      </c>
      <c r="L98" s="10" t="s">
        <v>106</v>
      </c>
      <c r="M98" s="24"/>
      <c r="N98" s="6">
        <f t="shared" si="2"/>
        <v>91</v>
      </c>
    </row>
    <row r="99" spans="1:14">
      <c r="A99" s="9">
        <v>10</v>
      </c>
      <c r="B99" s="10"/>
      <c r="C99" s="232"/>
      <c r="D99" s="9">
        <v>2</v>
      </c>
      <c r="E99" s="9"/>
      <c r="F99" s="10" t="s">
        <v>244</v>
      </c>
      <c r="G99" s="10"/>
      <c r="H99" s="10"/>
      <c r="I99" s="10"/>
      <c r="J99" s="10"/>
      <c r="K99" s="10"/>
      <c r="L99" s="10"/>
      <c r="M99" s="24"/>
      <c r="N99" s="6">
        <f t="shared" si="2"/>
        <v>92</v>
      </c>
    </row>
    <row r="100" spans="1:14">
      <c r="A100" s="9">
        <v>10</v>
      </c>
      <c r="B100" s="48" t="s">
        <v>1848</v>
      </c>
      <c r="C100" s="180">
        <v>55</v>
      </c>
      <c r="D100" s="9">
        <v>3</v>
      </c>
      <c r="E100" s="9" t="s">
        <v>1954</v>
      </c>
      <c r="F100" s="10" t="s">
        <v>241</v>
      </c>
      <c r="G100" s="89" t="s">
        <v>859</v>
      </c>
      <c r="H100" s="10"/>
      <c r="I100" s="10"/>
      <c r="J100" s="10"/>
      <c r="K100" s="10"/>
      <c r="L100" s="10"/>
      <c r="M100" s="24"/>
      <c r="N100" s="6">
        <f t="shared" si="2"/>
        <v>93</v>
      </c>
    </row>
    <row r="101" spans="1:14">
      <c r="A101" s="9">
        <v>10</v>
      </c>
      <c r="B101" s="48" t="s">
        <v>573</v>
      </c>
      <c r="C101" s="232"/>
      <c r="D101" s="9">
        <v>4</v>
      </c>
      <c r="E101" s="9" t="s">
        <v>1954</v>
      </c>
      <c r="F101" s="10" t="s">
        <v>1849</v>
      </c>
      <c r="G101" s="89" t="s">
        <v>539</v>
      </c>
      <c r="H101" s="10"/>
      <c r="I101" s="10"/>
      <c r="J101" s="10"/>
      <c r="K101" s="10"/>
      <c r="L101" s="10"/>
      <c r="M101" s="24"/>
      <c r="N101" s="6">
        <f t="shared" si="2"/>
        <v>94</v>
      </c>
    </row>
    <row r="102" spans="1:14">
      <c r="A102" s="9">
        <v>10</v>
      </c>
      <c r="B102" s="10"/>
      <c r="C102" s="232"/>
      <c r="D102" s="9">
        <v>5</v>
      </c>
      <c r="E102" s="9"/>
      <c r="F102" s="10"/>
      <c r="G102" s="10"/>
      <c r="H102" s="10"/>
      <c r="I102" s="10"/>
      <c r="J102" s="10"/>
      <c r="K102" s="10"/>
      <c r="L102" s="10"/>
      <c r="M102" s="24"/>
      <c r="N102" s="6">
        <f t="shared" si="2"/>
        <v>95</v>
      </c>
    </row>
    <row r="103" spans="1:14">
      <c r="A103" s="9">
        <v>10</v>
      </c>
      <c r="B103" s="48" t="s">
        <v>305</v>
      </c>
      <c r="C103" s="180">
        <v>55</v>
      </c>
      <c r="D103" s="9">
        <v>6</v>
      </c>
      <c r="E103" s="9" t="s">
        <v>1954</v>
      </c>
      <c r="F103" s="10" t="s">
        <v>242</v>
      </c>
      <c r="G103" s="10"/>
      <c r="H103" s="10"/>
      <c r="I103" s="10"/>
      <c r="J103" s="10"/>
      <c r="K103" s="10"/>
      <c r="L103" s="10"/>
      <c r="M103" s="24"/>
      <c r="N103" s="6">
        <f t="shared" si="2"/>
        <v>96</v>
      </c>
    </row>
    <row r="104" spans="1:14">
      <c r="A104" s="9">
        <v>10</v>
      </c>
      <c r="B104" s="48"/>
      <c r="C104" s="180">
        <v>55</v>
      </c>
      <c r="D104" s="9">
        <v>7</v>
      </c>
      <c r="E104" s="9" t="s">
        <v>1954</v>
      </c>
      <c r="F104" s="10" t="s">
        <v>243</v>
      </c>
      <c r="G104" s="10"/>
      <c r="H104" s="10"/>
      <c r="I104" s="10"/>
      <c r="J104" s="10"/>
      <c r="K104" s="10"/>
      <c r="L104" s="10"/>
      <c r="M104" s="24"/>
      <c r="N104" s="6">
        <f t="shared" ref="N104:N127" si="3">N103+1</f>
        <v>97</v>
      </c>
    </row>
    <row r="105" spans="1:14">
      <c r="A105" s="9">
        <v>10</v>
      </c>
      <c r="B105" s="61" t="s">
        <v>702</v>
      </c>
      <c r="C105" s="180"/>
      <c r="D105" s="9">
        <v>8</v>
      </c>
      <c r="E105" s="10"/>
      <c r="F105" s="10"/>
      <c r="G105" s="10"/>
      <c r="H105" s="10"/>
      <c r="I105" s="10"/>
      <c r="J105" s="10"/>
      <c r="K105" s="10"/>
      <c r="L105" s="10"/>
      <c r="M105" s="24"/>
      <c r="N105" s="6">
        <f t="shared" si="3"/>
        <v>98</v>
      </c>
    </row>
    <row r="106" spans="1:14">
      <c r="A106" s="9">
        <v>10</v>
      </c>
      <c r="B106" s="10"/>
      <c r="C106" s="232"/>
      <c r="D106" s="9">
        <v>9</v>
      </c>
      <c r="E106" s="9"/>
      <c r="F106" s="288" t="s">
        <v>1617</v>
      </c>
      <c r="G106" s="89" t="s">
        <v>1897</v>
      </c>
      <c r="H106" s="10" t="s">
        <v>1605</v>
      </c>
      <c r="I106" s="10"/>
      <c r="J106" s="10" t="s">
        <v>1608</v>
      </c>
      <c r="K106" s="10" t="s">
        <v>1607</v>
      </c>
      <c r="L106" s="10" t="s">
        <v>64</v>
      </c>
      <c r="M106" s="24">
        <v>29710</v>
      </c>
      <c r="N106" s="6">
        <f t="shared" si="3"/>
        <v>99</v>
      </c>
    </row>
    <row r="107" spans="1:14">
      <c r="A107" s="9">
        <v>10</v>
      </c>
      <c r="B107" s="10"/>
      <c r="C107" s="180">
        <v>55</v>
      </c>
      <c r="D107" s="9">
        <v>10</v>
      </c>
      <c r="E107" s="9" t="s">
        <v>1954</v>
      </c>
      <c r="F107" s="10" t="s">
        <v>682</v>
      </c>
      <c r="G107" s="89" t="s">
        <v>794</v>
      </c>
      <c r="H107" s="10"/>
      <c r="I107" s="10"/>
      <c r="J107" s="10"/>
      <c r="K107" s="10"/>
      <c r="L107" s="10"/>
      <c r="M107" s="24"/>
      <c r="N107" s="6">
        <f t="shared" si="3"/>
        <v>100</v>
      </c>
    </row>
    <row r="108" spans="1:14">
      <c r="A108" s="6">
        <v>11</v>
      </c>
      <c r="B108" s="3" t="s">
        <v>96</v>
      </c>
      <c r="C108" s="181">
        <v>50</v>
      </c>
      <c r="D108" s="6">
        <v>1</v>
      </c>
      <c r="E108" s="6" t="s">
        <v>1955</v>
      </c>
      <c r="F108" s="3" t="s">
        <v>98</v>
      </c>
      <c r="G108" s="18" t="s">
        <v>261</v>
      </c>
      <c r="H108" s="3" t="s">
        <v>2026</v>
      </c>
      <c r="I108" s="3" t="s">
        <v>557</v>
      </c>
      <c r="K108" s="3" t="s">
        <v>288</v>
      </c>
      <c r="L108" s="3" t="s">
        <v>106</v>
      </c>
      <c r="N108" s="6">
        <f t="shared" si="3"/>
        <v>101</v>
      </c>
    </row>
    <row r="109" spans="1:14">
      <c r="A109" s="6">
        <v>11</v>
      </c>
      <c r="C109" s="181">
        <v>50</v>
      </c>
      <c r="D109" s="6">
        <v>2</v>
      </c>
      <c r="F109" s="8" t="s">
        <v>833</v>
      </c>
      <c r="G109" s="82" t="s">
        <v>832</v>
      </c>
      <c r="N109" s="6">
        <f t="shared" si="3"/>
        <v>102</v>
      </c>
    </row>
    <row r="110" spans="1:14">
      <c r="A110" s="6">
        <v>11</v>
      </c>
      <c r="B110" s="49" t="s">
        <v>570</v>
      </c>
      <c r="C110" s="181">
        <v>50</v>
      </c>
      <c r="D110" s="6">
        <v>3</v>
      </c>
      <c r="F110" s="8" t="s">
        <v>290</v>
      </c>
      <c r="G110" s="82" t="s">
        <v>291</v>
      </c>
      <c r="H110" s="3" t="s">
        <v>558</v>
      </c>
      <c r="K110" s="3" t="s">
        <v>237</v>
      </c>
      <c r="L110" s="3" t="s">
        <v>106</v>
      </c>
      <c r="N110" s="6">
        <f t="shared" si="3"/>
        <v>103</v>
      </c>
    </row>
    <row r="111" spans="1:14">
      <c r="A111" s="6">
        <v>11</v>
      </c>
      <c r="C111" s="181">
        <v>50</v>
      </c>
      <c r="D111" s="6">
        <v>4</v>
      </c>
      <c r="F111" s="3" t="s">
        <v>292</v>
      </c>
      <c r="G111" s="18" t="s">
        <v>293</v>
      </c>
      <c r="H111" s="3" t="s">
        <v>295</v>
      </c>
      <c r="J111" s="3" t="s">
        <v>294</v>
      </c>
      <c r="K111" s="3" t="s">
        <v>237</v>
      </c>
      <c r="L111" s="3" t="s">
        <v>106</v>
      </c>
      <c r="M111" s="22">
        <v>28210</v>
      </c>
      <c r="N111" s="6">
        <f t="shared" si="3"/>
        <v>104</v>
      </c>
    </row>
    <row r="112" spans="1:14">
      <c r="A112" s="6">
        <v>11</v>
      </c>
      <c r="B112" s="60" t="s">
        <v>702</v>
      </c>
      <c r="C112" s="181">
        <v>50</v>
      </c>
      <c r="D112" s="6">
        <v>5</v>
      </c>
      <c r="E112" s="7" t="s">
        <v>1954</v>
      </c>
      <c r="F112" s="3" t="s">
        <v>880</v>
      </c>
      <c r="G112" s="18" t="s">
        <v>881</v>
      </c>
      <c r="N112" s="6">
        <f t="shared" si="3"/>
        <v>105</v>
      </c>
    </row>
    <row r="113" spans="1:14">
      <c r="A113" s="6">
        <v>11</v>
      </c>
      <c r="B113" s="8"/>
      <c r="C113" s="181">
        <v>50</v>
      </c>
      <c r="D113" s="7">
        <v>6</v>
      </c>
      <c r="E113" s="6" t="s">
        <v>1955</v>
      </c>
      <c r="F113" s="3" t="s">
        <v>866</v>
      </c>
      <c r="G113" s="18" t="s">
        <v>865</v>
      </c>
      <c r="H113" s="8"/>
      <c r="I113" s="8"/>
      <c r="J113" s="8"/>
      <c r="K113" s="8"/>
      <c r="L113" s="8"/>
      <c r="M113" s="25"/>
      <c r="N113" s="6">
        <f t="shared" si="3"/>
        <v>106</v>
      </c>
    </row>
    <row r="114" spans="1:14">
      <c r="A114" s="6">
        <v>11</v>
      </c>
      <c r="C114" s="181">
        <v>50</v>
      </c>
      <c r="D114" s="6">
        <v>7</v>
      </c>
      <c r="E114" s="6" t="s">
        <v>1954</v>
      </c>
      <c r="F114" s="3" t="s">
        <v>901</v>
      </c>
      <c r="G114" s="18" t="s">
        <v>900</v>
      </c>
      <c r="N114" s="6">
        <f t="shared" si="3"/>
        <v>107</v>
      </c>
    </row>
    <row r="115" spans="1:14">
      <c r="A115" s="6">
        <v>11</v>
      </c>
      <c r="C115" s="181">
        <v>50</v>
      </c>
      <c r="D115" s="6">
        <v>8</v>
      </c>
      <c r="N115" s="6">
        <f t="shared" si="3"/>
        <v>108</v>
      </c>
    </row>
    <row r="116" spans="1:14">
      <c r="A116" s="6">
        <v>11</v>
      </c>
      <c r="C116" s="181">
        <v>50</v>
      </c>
      <c r="D116" s="6">
        <v>9</v>
      </c>
      <c r="F116" s="115" t="s">
        <v>1953</v>
      </c>
      <c r="G116" s="183" t="s">
        <v>992</v>
      </c>
      <c r="H116" s="3" t="s">
        <v>1994</v>
      </c>
      <c r="J116" s="3" t="s">
        <v>1995</v>
      </c>
      <c r="K116" s="3" t="s">
        <v>378</v>
      </c>
      <c r="L116" s="3" t="s">
        <v>106</v>
      </c>
      <c r="M116" s="22">
        <v>28713</v>
      </c>
      <c r="N116" s="6">
        <f t="shared" si="3"/>
        <v>109</v>
      </c>
    </row>
    <row r="117" spans="1:14">
      <c r="A117" s="6">
        <v>11</v>
      </c>
      <c r="C117" s="181">
        <v>50</v>
      </c>
      <c r="D117" s="6">
        <v>10</v>
      </c>
      <c r="F117" s="115" t="s">
        <v>2173</v>
      </c>
      <c r="G117" s="18"/>
      <c r="N117" s="6">
        <f t="shared" si="3"/>
        <v>110</v>
      </c>
    </row>
    <row r="118" spans="1:14">
      <c r="A118" s="9">
        <v>12</v>
      </c>
      <c r="B118" s="10" t="s">
        <v>93</v>
      </c>
      <c r="C118" s="40">
        <v>55</v>
      </c>
      <c r="D118" s="9">
        <v>1</v>
      </c>
      <c r="E118" s="9"/>
      <c r="F118" s="10"/>
      <c r="G118" s="88" t="s">
        <v>796</v>
      </c>
      <c r="H118" s="10"/>
      <c r="I118" s="10"/>
      <c r="J118" s="10"/>
      <c r="K118" s="10" t="s">
        <v>301</v>
      </c>
      <c r="L118" s="10" t="s">
        <v>276</v>
      </c>
      <c r="M118" s="24"/>
      <c r="N118" s="6">
        <f t="shared" si="3"/>
        <v>111</v>
      </c>
    </row>
    <row r="119" spans="1:14">
      <c r="A119" s="9">
        <v>12</v>
      </c>
      <c r="B119" s="248" t="s">
        <v>1698</v>
      </c>
      <c r="C119" s="40">
        <v>55</v>
      </c>
      <c r="D119" s="9">
        <v>2</v>
      </c>
      <c r="E119" s="9"/>
      <c r="F119" s="10" t="s">
        <v>542</v>
      </c>
      <c r="G119" s="88" t="s">
        <v>543</v>
      </c>
      <c r="H119" s="10" t="s">
        <v>1609</v>
      </c>
      <c r="I119" s="10"/>
      <c r="J119" s="10"/>
      <c r="K119" s="10" t="s">
        <v>301</v>
      </c>
      <c r="L119" s="10" t="s">
        <v>276</v>
      </c>
      <c r="M119" s="24"/>
      <c r="N119" s="6">
        <f t="shared" si="3"/>
        <v>112</v>
      </c>
    </row>
    <row r="120" spans="1:14">
      <c r="A120" s="9">
        <v>12</v>
      </c>
      <c r="B120" s="48" t="s">
        <v>1832</v>
      </c>
      <c r="C120" s="40">
        <v>55</v>
      </c>
      <c r="D120" s="9">
        <v>3</v>
      </c>
      <c r="E120" s="9"/>
      <c r="F120" s="10" t="s">
        <v>541</v>
      </c>
      <c r="G120" s="89" t="s">
        <v>544</v>
      </c>
      <c r="H120" s="10" t="s">
        <v>633</v>
      </c>
      <c r="I120" s="10"/>
      <c r="J120" s="10"/>
      <c r="K120" s="10" t="s">
        <v>301</v>
      </c>
      <c r="L120" s="10" t="s">
        <v>276</v>
      </c>
      <c r="M120" s="24"/>
      <c r="N120" s="6">
        <f t="shared" si="3"/>
        <v>113</v>
      </c>
    </row>
    <row r="121" spans="1:14">
      <c r="A121" s="9">
        <v>12</v>
      </c>
      <c r="B121" s="10"/>
      <c r="C121" s="40">
        <v>55</v>
      </c>
      <c r="D121" s="9">
        <v>4</v>
      </c>
      <c r="E121" s="9"/>
      <c r="F121" s="10"/>
      <c r="G121" s="10"/>
      <c r="H121" s="10"/>
      <c r="I121" s="10"/>
      <c r="J121" s="10"/>
      <c r="K121" s="10"/>
      <c r="L121" s="10"/>
      <c r="M121" s="24"/>
      <c r="N121" s="6">
        <f t="shared" si="3"/>
        <v>114</v>
      </c>
    </row>
    <row r="122" spans="1:14">
      <c r="A122" s="9">
        <v>12</v>
      </c>
      <c r="B122" s="248"/>
      <c r="C122" s="40">
        <v>55</v>
      </c>
      <c r="D122" s="9">
        <v>5</v>
      </c>
      <c r="E122" s="9" t="s">
        <v>1955</v>
      </c>
      <c r="F122" s="10" t="s">
        <v>1944</v>
      </c>
      <c r="G122" s="89" t="s">
        <v>2022</v>
      </c>
      <c r="H122" s="50" t="s">
        <v>1942</v>
      </c>
      <c r="I122" s="10" t="s">
        <v>1943</v>
      </c>
      <c r="J122" s="10" t="s">
        <v>1946</v>
      </c>
      <c r="K122" s="10" t="s">
        <v>1945</v>
      </c>
      <c r="L122" s="10" t="s">
        <v>106</v>
      </c>
      <c r="M122" s="24">
        <v>28741</v>
      </c>
      <c r="N122" s="6">
        <f t="shared" si="3"/>
        <v>115</v>
      </c>
    </row>
    <row r="123" spans="1:14">
      <c r="A123" s="9">
        <v>12</v>
      </c>
      <c r="B123" s="10"/>
      <c r="C123" s="40">
        <v>55</v>
      </c>
      <c r="D123" s="9">
        <v>6</v>
      </c>
      <c r="E123" s="9"/>
      <c r="F123" s="10" t="s">
        <v>2350</v>
      </c>
      <c r="G123" s="10"/>
      <c r="H123" s="10"/>
      <c r="I123" s="10"/>
      <c r="J123" s="10"/>
      <c r="K123" s="10"/>
      <c r="L123" s="10"/>
      <c r="M123" s="24"/>
      <c r="N123" s="6">
        <f t="shared" si="3"/>
        <v>116</v>
      </c>
    </row>
    <row r="124" spans="1:14">
      <c r="A124" s="9">
        <v>12</v>
      </c>
      <c r="B124" s="61" t="s">
        <v>702</v>
      </c>
      <c r="C124" s="40">
        <v>100</v>
      </c>
      <c r="D124" s="9">
        <v>7</v>
      </c>
      <c r="E124" s="9"/>
      <c r="F124" s="10"/>
      <c r="G124" s="89"/>
      <c r="H124" s="50"/>
      <c r="I124" s="10"/>
      <c r="J124" s="10"/>
      <c r="K124" s="10"/>
      <c r="L124" s="10"/>
      <c r="M124" s="24"/>
      <c r="N124" s="6">
        <f t="shared" si="3"/>
        <v>117</v>
      </c>
    </row>
    <row r="125" spans="1:14">
      <c r="A125" s="9">
        <v>12</v>
      </c>
      <c r="B125" s="10"/>
      <c r="C125" s="40"/>
      <c r="D125" s="9">
        <v>8</v>
      </c>
      <c r="E125" s="9"/>
      <c r="F125" s="10"/>
      <c r="G125" s="10"/>
      <c r="H125" s="10"/>
      <c r="I125" s="10"/>
      <c r="J125" s="10"/>
      <c r="K125" s="10"/>
      <c r="L125" s="10"/>
      <c r="M125" s="24"/>
      <c r="N125" s="6">
        <f t="shared" si="3"/>
        <v>118</v>
      </c>
    </row>
    <row r="126" spans="1:14">
      <c r="A126" s="9">
        <v>12</v>
      </c>
      <c r="B126" s="10" t="s">
        <v>2160</v>
      </c>
      <c r="C126" s="40">
        <v>100</v>
      </c>
      <c r="D126" s="9">
        <v>9</v>
      </c>
      <c r="E126" s="9"/>
      <c r="F126" s="10"/>
      <c r="G126" s="89"/>
      <c r="H126" s="10"/>
      <c r="I126" s="10"/>
      <c r="J126" s="10"/>
      <c r="K126" s="10"/>
      <c r="L126" s="10"/>
      <c r="M126" s="24"/>
      <c r="N126" s="6">
        <f t="shared" si="3"/>
        <v>119</v>
      </c>
    </row>
    <row r="127" spans="1:14">
      <c r="A127" s="9">
        <v>12</v>
      </c>
      <c r="B127" s="248" t="s">
        <v>187</v>
      </c>
      <c r="C127" s="40"/>
      <c r="D127" s="9">
        <v>10</v>
      </c>
      <c r="E127" s="9"/>
      <c r="F127" s="10"/>
      <c r="G127" s="10"/>
      <c r="H127" s="10"/>
      <c r="I127" s="10"/>
      <c r="J127" s="10"/>
      <c r="K127" s="10"/>
      <c r="L127" s="10"/>
      <c r="M127" s="24"/>
      <c r="N127" s="6">
        <f t="shared" si="3"/>
        <v>120</v>
      </c>
    </row>
    <row r="128" spans="1:14" s="8" customFormat="1">
      <c r="A128" s="7"/>
      <c r="C128" s="43"/>
      <c r="D128" s="7"/>
      <c r="E128" s="7"/>
      <c r="M128" s="25"/>
      <c r="N128" s="7"/>
    </row>
    <row r="129" spans="1:14" s="2" customFormat="1">
      <c r="A129" s="2" t="s">
        <v>9</v>
      </c>
      <c r="C129" s="36"/>
      <c r="D129" s="5"/>
      <c r="E129" s="5"/>
      <c r="M129" s="19" t="s">
        <v>14</v>
      </c>
      <c r="N129" s="5"/>
    </row>
    <row r="131" spans="1:14" s="2" customFormat="1">
      <c r="A131" s="5" t="s">
        <v>10</v>
      </c>
      <c r="B131" s="11" t="s">
        <v>5</v>
      </c>
      <c r="C131" s="39"/>
      <c r="D131" s="12" t="s">
        <v>11</v>
      </c>
      <c r="E131" s="12"/>
      <c r="F131" s="11" t="s">
        <v>4</v>
      </c>
      <c r="G131" s="11" t="s">
        <v>0</v>
      </c>
      <c r="H131" s="11" t="s">
        <v>1</v>
      </c>
      <c r="I131" s="11" t="s">
        <v>3</v>
      </c>
      <c r="J131" s="11" t="s">
        <v>2</v>
      </c>
      <c r="K131" s="11" t="s">
        <v>8</v>
      </c>
      <c r="L131" s="11" t="s">
        <v>6</v>
      </c>
      <c r="M131" s="23" t="s">
        <v>7</v>
      </c>
      <c r="N131" s="5"/>
    </row>
    <row r="132" spans="1:14">
      <c r="A132" s="6">
        <v>13</v>
      </c>
      <c r="B132" s="8" t="s">
        <v>2028</v>
      </c>
      <c r="C132" s="230">
        <v>100</v>
      </c>
      <c r="D132" s="7">
        <v>1</v>
      </c>
      <c r="E132" s="7">
        <v>3</v>
      </c>
      <c r="F132" s="8" t="s">
        <v>2088</v>
      </c>
      <c r="G132" s="3" t="s">
        <v>2408</v>
      </c>
      <c r="N132" s="6">
        <f>N127+1</f>
        <v>121</v>
      </c>
    </row>
    <row r="133" spans="1:14">
      <c r="A133" s="6">
        <v>13</v>
      </c>
      <c r="C133" s="230">
        <v>55</v>
      </c>
      <c r="D133" s="6">
        <v>2</v>
      </c>
      <c r="F133" s="3" t="s">
        <v>2176</v>
      </c>
      <c r="N133" s="6">
        <f t="shared" ref="N133:N164" si="4">N132+1</f>
        <v>122</v>
      </c>
    </row>
    <row r="134" spans="1:14">
      <c r="A134" s="6">
        <v>13</v>
      </c>
      <c r="B134" s="60"/>
      <c r="D134" s="6">
        <v>3</v>
      </c>
      <c r="N134" s="6">
        <f t="shared" si="4"/>
        <v>123</v>
      </c>
    </row>
    <row r="135" spans="1:14">
      <c r="A135" s="6">
        <v>13</v>
      </c>
      <c r="B135" s="8" t="s">
        <v>59</v>
      </c>
      <c r="D135" s="6">
        <v>4</v>
      </c>
      <c r="E135" s="7" t="s">
        <v>1955</v>
      </c>
      <c r="F135" s="8" t="s">
        <v>65</v>
      </c>
      <c r="G135" s="82" t="s">
        <v>692</v>
      </c>
      <c r="H135" s="8"/>
      <c r="I135" s="8" t="s">
        <v>532</v>
      </c>
      <c r="J135" s="8"/>
      <c r="K135" s="8" t="s">
        <v>300</v>
      </c>
      <c r="L135" s="8" t="s">
        <v>64</v>
      </c>
      <c r="M135" s="25"/>
      <c r="N135" s="6">
        <f t="shared" si="4"/>
        <v>124</v>
      </c>
    </row>
    <row r="136" spans="1:14">
      <c r="A136" s="6">
        <v>13</v>
      </c>
      <c r="D136" s="6">
        <v>5</v>
      </c>
      <c r="E136" s="7"/>
      <c r="F136" s="8"/>
      <c r="G136" s="82" t="s">
        <v>693</v>
      </c>
      <c r="H136" s="8"/>
      <c r="I136" s="8"/>
      <c r="J136" s="8"/>
      <c r="K136" s="8"/>
      <c r="L136" s="8"/>
      <c r="M136" s="25"/>
      <c r="N136" s="6">
        <f t="shared" si="4"/>
        <v>125</v>
      </c>
    </row>
    <row r="137" spans="1:14">
      <c r="A137" s="6">
        <v>13</v>
      </c>
      <c r="B137" s="49" t="s">
        <v>1503</v>
      </c>
      <c r="D137" s="6">
        <v>6</v>
      </c>
      <c r="F137" s="8" t="s">
        <v>755</v>
      </c>
      <c r="G137" s="8"/>
      <c r="N137" s="6">
        <f t="shared" si="4"/>
        <v>126</v>
      </c>
    </row>
    <row r="138" spans="1:14">
      <c r="A138" s="6">
        <v>13</v>
      </c>
      <c r="B138" s="49" t="s">
        <v>1187</v>
      </c>
      <c r="D138" s="6">
        <v>7</v>
      </c>
      <c r="F138" s="8" t="s">
        <v>756</v>
      </c>
      <c r="G138" s="82" t="s">
        <v>1841</v>
      </c>
      <c r="N138" s="6">
        <f t="shared" si="4"/>
        <v>127</v>
      </c>
    </row>
    <row r="139" spans="1:14">
      <c r="A139" s="6">
        <v>13</v>
      </c>
      <c r="D139" s="6">
        <v>8</v>
      </c>
      <c r="F139" s="8" t="s">
        <v>2177</v>
      </c>
      <c r="N139" s="6">
        <f t="shared" si="4"/>
        <v>128</v>
      </c>
    </row>
    <row r="140" spans="1:14">
      <c r="A140" s="6">
        <v>13</v>
      </c>
      <c r="B140" s="60" t="s">
        <v>702</v>
      </c>
      <c r="C140" s="42">
        <v>100</v>
      </c>
      <c r="D140" s="7">
        <v>9</v>
      </c>
      <c r="E140" s="7" t="s">
        <v>574</v>
      </c>
      <c r="F140" s="8" t="s">
        <v>25</v>
      </c>
      <c r="G140" s="82" t="s">
        <v>226</v>
      </c>
      <c r="H140" s="8"/>
      <c r="I140" s="8" t="s">
        <v>28</v>
      </c>
      <c r="J140" s="59" t="s">
        <v>648</v>
      </c>
      <c r="K140" s="59" t="s">
        <v>238</v>
      </c>
      <c r="L140" s="59" t="s">
        <v>106</v>
      </c>
      <c r="M140" s="70">
        <v>28768</v>
      </c>
      <c r="N140" s="6">
        <f t="shared" si="4"/>
        <v>129</v>
      </c>
    </row>
    <row r="141" spans="1:14">
      <c r="A141" s="6">
        <v>13</v>
      </c>
      <c r="C141" s="43"/>
      <c r="D141" s="7">
        <v>10</v>
      </c>
      <c r="E141" s="7"/>
      <c r="F141" s="8" t="s">
        <v>2171</v>
      </c>
      <c r="G141" s="8"/>
      <c r="H141" s="8"/>
      <c r="I141" s="8"/>
      <c r="J141" s="59"/>
      <c r="K141" s="59"/>
      <c r="L141" s="59"/>
      <c r="M141" s="70"/>
      <c r="N141" s="6">
        <f t="shared" si="4"/>
        <v>130</v>
      </c>
    </row>
    <row r="142" spans="1:14">
      <c r="A142" s="9">
        <v>14</v>
      </c>
      <c r="B142" s="10" t="s">
        <v>1928</v>
      </c>
      <c r="C142" s="40">
        <v>55</v>
      </c>
      <c r="D142" s="9">
        <v>1</v>
      </c>
      <c r="E142" s="9" t="s">
        <v>1954</v>
      </c>
      <c r="F142" s="10" t="s">
        <v>1721</v>
      </c>
      <c r="G142" s="89" t="s">
        <v>2394</v>
      </c>
      <c r="H142" s="50" t="s">
        <v>2014</v>
      </c>
      <c r="I142" s="10"/>
      <c r="J142" s="10"/>
      <c r="K142" s="10" t="s">
        <v>171</v>
      </c>
      <c r="L142" s="10" t="s">
        <v>106</v>
      </c>
      <c r="M142" s="24"/>
      <c r="N142" s="6">
        <f t="shared" si="4"/>
        <v>131</v>
      </c>
    </row>
    <row r="143" spans="1:14">
      <c r="A143" s="9">
        <v>14</v>
      </c>
      <c r="B143" s="10"/>
      <c r="C143" s="40">
        <v>55</v>
      </c>
      <c r="D143" s="9">
        <v>2</v>
      </c>
      <c r="E143" s="9" t="s">
        <v>1954</v>
      </c>
      <c r="F143" s="10" t="s">
        <v>1925</v>
      </c>
      <c r="G143" s="89"/>
      <c r="H143" s="10"/>
      <c r="I143" s="10"/>
      <c r="J143" s="10"/>
      <c r="K143" s="10"/>
      <c r="L143" s="10"/>
      <c r="M143" s="24"/>
      <c r="N143" s="6">
        <f t="shared" si="4"/>
        <v>132</v>
      </c>
    </row>
    <row r="144" spans="1:14">
      <c r="A144" s="9">
        <v>14</v>
      </c>
      <c r="B144" s="48" t="s">
        <v>897</v>
      </c>
      <c r="C144" s="180">
        <v>100</v>
      </c>
      <c r="D144" s="9">
        <v>3</v>
      </c>
      <c r="E144" s="9" t="s">
        <v>1955</v>
      </c>
      <c r="F144" s="10" t="s">
        <v>786</v>
      </c>
      <c r="G144" s="89" t="s">
        <v>785</v>
      </c>
      <c r="H144" s="10" t="s">
        <v>803</v>
      </c>
      <c r="I144" s="10" t="s">
        <v>804</v>
      </c>
      <c r="J144" s="10"/>
      <c r="K144" s="10" t="s">
        <v>807</v>
      </c>
      <c r="L144" s="10" t="s">
        <v>106</v>
      </c>
      <c r="M144" s="24"/>
      <c r="N144" s="6">
        <f t="shared" si="4"/>
        <v>133</v>
      </c>
    </row>
    <row r="145" spans="1:14">
      <c r="A145" s="9">
        <v>14</v>
      </c>
      <c r="B145" s="48" t="s">
        <v>1504</v>
      </c>
      <c r="C145" s="41"/>
      <c r="D145" s="9">
        <v>4</v>
      </c>
      <c r="E145" s="9"/>
      <c r="F145" s="10" t="s">
        <v>1924</v>
      </c>
      <c r="G145" s="10"/>
      <c r="H145" s="10"/>
      <c r="I145" s="10"/>
      <c r="J145" s="10"/>
      <c r="K145" s="10" t="s">
        <v>807</v>
      </c>
      <c r="L145" s="10" t="s">
        <v>106</v>
      </c>
      <c r="M145" s="24"/>
      <c r="N145" s="6">
        <f t="shared" si="4"/>
        <v>134</v>
      </c>
    </row>
    <row r="146" spans="1:14">
      <c r="A146" s="9">
        <v>14</v>
      </c>
      <c r="B146" s="48"/>
      <c r="C146" s="40">
        <v>55</v>
      </c>
      <c r="D146" s="9">
        <v>5</v>
      </c>
      <c r="E146" s="9"/>
      <c r="F146" s="10" t="s">
        <v>194</v>
      </c>
      <c r="G146" s="89" t="s">
        <v>306</v>
      </c>
      <c r="H146" s="10" t="s">
        <v>196</v>
      </c>
      <c r="I146" s="10"/>
      <c r="J146" s="10" t="s">
        <v>1528</v>
      </c>
      <c r="K146" s="10" t="s">
        <v>307</v>
      </c>
      <c r="L146" s="10" t="s">
        <v>106</v>
      </c>
      <c r="M146" s="24">
        <v>28655</v>
      </c>
      <c r="N146" s="6">
        <f t="shared" si="4"/>
        <v>135</v>
      </c>
    </row>
    <row r="147" spans="1:14">
      <c r="A147" s="9">
        <v>14</v>
      </c>
      <c r="B147" s="50"/>
      <c r="C147" s="40">
        <v>55</v>
      </c>
      <c r="D147" s="9">
        <v>6</v>
      </c>
      <c r="E147" s="9"/>
      <c r="F147" s="10"/>
      <c r="G147" s="10"/>
      <c r="H147" s="10"/>
      <c r="I147" s="10"/>
      <c r="J147" s="10"/>
      <c r="K147" s="10"/>
      <c r="L147" s="10"/>
      <c r="M147" s="24"/>
      <c r="N147" s="6">
        <f t="shared" si="4"/>
        <v>136</v>
      </c>
    </row>
    <row r="148" spans="1:14">
      <c r="A148" s="9">
        <v>14</v>
      </c>
      <c r="B148" s="61"/>
      <c r="C148" s="40">
        <v>55</v>
      </c>
      <c r="D148" s="9">
        <v>7</v>
      </c>
      <c r="E148" s="9"/>
      <c r="F148" s="10" t="s">
        <v>3131</v>
      </c>
      <c r="G148" s="10"/>
      <c r="H148" s="10"/>
      <c r="I148" s="10"/>
      <c r="J148" s="10"/>
      <c r="K148" s="10"/>
      <c r="L148" s="10"/>
      <c r="M148" s="24"/>
      <c r="N148" s="6">
        <f t="shared" si="4"/>
        <v>137</v>
      </c>
    </row>
    <row r="149" spans="1:14">
      <c r="A149" s="9">
        <v>14</v>
      </c>
      <c r="B149" s="10"/>
      <c r="C149" s="40">
        <v>55</v>
      </c>
      <c r="D149" s="9">
        <v>8</v>
      </c>
      <c r="E149" s="9"/>
      <c r="F149" s="10"/>
      <c r="G149" s="10"/>
      <c r="H149" s="10"/>
      <c r="I149" s="10"/>
      <c r="J149" s="10"/>
      <c r="K149" s="10"/>
      <c r="L149" s="10"/>
      <c r="M149" s="24"/>
      <c r="N149" s="6">
        <f t="shared" si="4"/>
        <v>138</v>
      </c>
    </row>
    <row r="150" spans="1:14">
      <c r="A150" s="9">
        <v>14</v>
      </c>
      <c r="B150" s="48"/>
      <c r="C150" s="40">
        <v>55</v>
      </c>
      <c r="D150" s="9">
        <v>9</v>
      </c>
      <c r="E150" s="9"/>
      <c r="F150" s="10"/>
      <c r="G150" s="10"/>
      <c r="H150" s="10"/>
      <c r="I150" s="10"/>
      <c r="J150" s="10"/>
      <c r="K150" s="10"/>
      <c r="L150" s="10"/>
      <c r="M150" s="24"/>
      <c r="N150" s="6">
        <f t="shared" si="4"/>
        <v>139</v>
      </c>
    </row>
    <row r="151" spans="1:14">
      <c r="A151" s="9">
        <v>14</v>
      </c>
      <c r="B151" s="48"/>
      <c r="C151" s="40">
        <v>55</v>
      </c>
      <c r="D151" s="9">
        <v>10</v>
      </c>
      <c r="E151" s="9"/>
      <c r="F151" s="10"/>
      <c r="G151" s="10"/>
      <c r="H151" s="10"/>
      <c r="I151" s="10"/>
      <c r="J151" s="10"/>
      <c r="K151" s="10"/>
      <c r="L151" s="10"/>
      <c r="M151" s="24"/>
      <c r="N151" s="6">
        <f t="shared" si="4"/>
        <v>140</v>
      </c>
    </row>
    <row r="152" spans="1:14">
      <c r="A152" s="6">
        <v>15</v>
      </c>
      <c r="B152" s="3" t="s">
        <v>99</v>
      </c>
      <c r="C152" s="37">
        <v>250</v>
      </c>
      <c r="D152" s="6">
        <v>1</v>
      </c>
      <c r="F152" s="3" t="s">
        <v>1838</v>
      </c>
      <c r="G152" s="18" t="s">
        <v>1839</v>
      </c>
      <c r="H152" s="3" t="s">
        <v>1840</v>
      </c>
      <c r="N152" s="6">
        <f t="shared" si="4"/>
        <v>141</v>
      </c>
    </row>
    <row r="153" spans="1:14">
      <c r="A153" s="6">
        <v>15</v>
      </c>
      <c r="B153" s="3" t="s">
        <v>39</v>
      </c>
      <c r="D153" s="6">
        <v>2</v>
      </c>
      <c r="M153" s="3"/>
      <c r="N153" s="6">
        <f t="shared" si="4"/>
        <v>142</v>
      </c>
    </row>
    <row r="154" spans="1:14">
      <c r="A154" s="6">
        <v>15</v>
      </c>
      <c r="B154" s="49" t="s">
        <v>1503</v>
      </c>
      <c r="C154" s="37"/>
      <c r="D154" s="6">
        <v>3</v>
      </c>
      <c r="G154" s="18"/>
      <c r="N154" s="6">
        <f t="shared" si="4"/>
        <v>143</v>
      </c>
    </row>
    <row r="155" spans="1:14">
      <c r="A155" s="6">
        <v>15</v>
      </c>
      <c r="D155" s="6">
        <v>4</v>
      </c>
      <c r="G155" s="18"/>
      <c r="N155" s="6">
        <f t="shared" si="4"/>
        <v>144</v>
      </c>
    </row>
    <row r="156" spans="1:14">
      <c r="A156" s="6">
        <v>15</v>
      </c>
      <c r="D156" s="6">
        <v>5</v>
      </c>
      <c r="N156" s="6">
        <f t="shared" si="4"/>
        <v>145</v>
      </c>
    </row>
    <row r="157" spans="1:14">
      <c r="A157" s="6">
        <v>15</v>
      </c>
      <c r="B157" s="8" t="s">
        <v>780</v>
      </c>
      <c r="C157" s="42">
        <v>250</v>
      </c>
      <c r="D157" s="7">
        <v>6</v>
      </c>
      <c r="E157" s="7" t="s">
        <v>1954</v>
      </c>
      <c r="F157" s="8" t="s">
        <v>533</v>
      </c>
      <c r="G157" s="82" t="s">
        <v>781</v>
      </c>
      <c r="H157" s="197" t="s">
        <v>534</v>
      </c>
      <c r="I157" s="8"/>
      <c r="J157" s="8"/>
      <c r="K157" s="8" t="s">
        <v>782</v>
      </c>
      <c r="L157" s="8" t="s">
        <v>106</v>
      </c>
      <c r="M157" s="25"/>
      <c r="N157" s="6">
        <f t="shared" si="4"/>
        <v>146</v>
      </c>
    </row>
    <row r="158" spans="1:14">
      <c r="A158" s="6">
        <v>15</v>
      </c>
      <c r="B158" s="8" t="s">
        <v>39</v>
      </c>
      <c r="C158" s="43"/>
      <c r="D158" s="7">
        <v>7</v>
      </c>
      <c r="E158" s="7" t="s">
        <v>922</v>
      </c>
      <c r="F158" s="52" t="s">
        <v>491</v>
      </c>
      <c r="G158" s="113" t="s">
        <v>492</v>
      </c>
      <c r="H158" s="52" t="s">
        <v>493</v>
      </c>
      <c r="I158" s="52" t="s">
        <v>536</v>
      </c>
      <c r="J158" s="8"/>
      <c r="K158" s="8" t="s">
        <v>782</v>
      </c>
      <c r="L158" s="8" t="s">
        <v>106</v>
      </c>
      <c r="M158" s="25"/>
      <c r="N158" s="6">
        <f t="shared" si="4"/>
        <v>147</v>
      </c>
    </row>
    <row r="159" spans="1:14">
      <c r="A159" s="6">
        <v>15</v>
      </c>
      <c r="B159" s="49" t="s">
        <v>897</v>
      </c>
      <c r="C159" s="43"/>
      <c r="D159" s="7">
        <v>8</v>
      </c>
      <c r="E159" s="7"/>
      <c r="F159" s="8"/>
      <c r="G159" s="8"/>
      <c r="H159" s="8"/>
      <c r="I159" s="8"/>
      <c r="J159" s="8"/>
      <c r="K159" s="8"/>
      <c r="L159" s="8"/>
      <c r="M159" s="25"/>
      <c r="N159" s="6">
        <f t="shared" si="4"/>
        <v>148</v>
      </c>
    </row>
    <row r="160" spans="1:14">
      <c r="A160" s="6">
        <v>15</v>
      </c>
      <c r="B160" s="49" t="s">
        <v>1504</v>
      </c>
      <c r="C160" s="43"/>
      <c r="D160" s="7">
        <v>9</v>
      </c>
      <c r="N160" s="6">
        <f t="shared" si="4"/>
        <v>149</v>
      </c>
    </row>
    <row r="161" spans="1:14">
      <c r="A161" s="6">
        <v>15</v>
      </c>
      <c r="D161" s="6">
        <v>10</v>
      </c>
      <c r="N161" s="6">
        <f t="shared" si="4"/>
        <v>150</v>
      </c>
    </row>
    <row r="162" spans="1:14">
      <c r="A162" s="9">
        <v>16</v>
      </c>
      <c r="B162" s="50" t="s">
        <v>1968</v>
      </c>
      <c r="C162" s="40">
        <v>500</v>
      </c>
      <c r="D162" s="9">
        <v>1</v>
      </c>
      <c r="E162" s="9"/>
      <c r="F162" s="10" t="s">
        <v>20</v>
      </c>
      <c r="G162" s="89" t="s">
        <v>789</v>
      </c>
      <c r="H162" s="10"/>
      <c r="I162" s="10" t="s">
        <v>24</v>
      </c>
      <c r="J162" s="10"/>
      <c r="K162" s="10"/>
      <c r="L162" s="10" t="s">
        <v>237</v>
      </c>
      <c r="M162" s="10" t="s">
        <v>106</v>
      </c>
      <c r="N162" s="6">
        <f t="shared" si="4"/>
        <v>151</v>
      </c>
    </row>
    <row r="163" spans="1:14">
      <c r="A163" s="9">
        <v>16</v>
      </c>
      <c r="B163" s="10" t="s">
        <v>39</v>
      </c>
      <c r="C163" s="41"/>
      <c r="D163" s="9">
        <v>2</v>
      </c>
      <c r="E163" s="9"/>
      <c r="F163" s="179"/>
      <c r="G163" s="89"/>
      <c r="H163" s="10"/>
      <c r="I163" s="10"/>
      <c r="J163" s="48"/>
      <c r="K163" s="10"/>
      <c r="L163" s="10"/>
      <c r="M163" s="24"/>
      <c r="N163" s="6">
        <f t="shared" si="4"/>
        <v>152</v>
      </c>
    </row>
    <row r="164" spans="1:14">
      <c r="A164" s="9">
        <v>16</v>
      </c>
      <c r="B164" s="48" t="s">
        <v>897</v>
      </c>
      <c r="C164" s="41"/>
      <c r="D164" s="9">
        <v>3</v>
      </c>
      <c r="E164" s="9"/>
      <c r="F164" s="10"/>
      <c r="G164" s="89"/>
      <c r="H164" s="10"/>
      <c r="I164" s="10"/>
      <c r="J164" s="10"/>
      <c r="K164" s="10"/>
      <c r="L164" s="10"/>
      <c r="M164" s="24"/>
      <c r="N164" s="6">
        <f t="shared" si="4"/>
        <v>153</v>
      </c>
    </row>
    <row r="165" spans="1:14">
      <c r="A165" s="9">
        <v>16</v>
      </c>
      <c r="B165" s="10"/>
      <c r="C165" s="41"/>
      <c r="D165" s="9">
        <v>4</v>
      </c>
      <c r="E165" s="9"/>
      <c r="F165" s="10"/>
      <c r="G165" s="10"/>
      <c r="H165" s="10"/>
      <c r="I165" s="10"/>
      <c r="J165" s="10"/>
      <c r="K165" s="10"/>
      <c r="L165" s="10"/>
      <c r="M165" s="24"/>
      <c r="N165" s="6">
        <f t="shared" ref="N165:N191" si="5">N164+1</f>
        <v>154</v>
      </c>
    </row>
    <row r="166" spans="1:14">
      <c r="A166" s="9">
        <v>16</v>
      </c>
      <c r="B166" s="10" t="s">
        <v>1927</v>
      </c>
      <c r="C166" s="40">
        <v>55</v>
      </c>
      <c r="D166" s="9">
        <v>5</v>
      </c>
      <c r="E166" s="9" t="s">
        <v>1955</v>
      </c>
      <c r="F166" s="10" t="s">
        <v>612</v>
      </c>
      <c r="G166" s="89" t="s">
        <v>264</v>
      </c>
      <c r="H166" s="10" t="s">
        <v>552</v>
      </c>
      <c r="I166" s="48" t="s">
        <v>1853</v>
      </c>
      <c r="J166" s="10"/>
      <c r="K166" s="10" t="s">
        <v>237</v>
      </c>
      <c r="L166" s="10" t="s">
        <v>106</v>
      </c>
      <c r="M166" s="24"/>
      <c r="N166" s="6">
        <f t="shared" si="5"/>
        <v>155</v>
      </c>
    </row>
    <row r="167" spans="1:14">
      <c r="A167" s="9">
        <v>16</v>
      </c>
      <c r="B167" s="10"/>
      <c r="C167" s="40">
        <v>55</v>
      </c>
      <c r="D167" s="9">
        <v>6</v>
      </c>
      <c r="E167" s="9"/>
      <c r="F167" s="10" t="s">
        <v>847</v>
      </c>
      <c r="G167" s="89" t="s">
        <v>842</v>
      </c>
      <c r="H167" s="10"/>
      <c r="I167" s="10"/>
      <c r="J167" s="10"/>
      <c r="K167" s="10" t="s">
        <v>284</v>
      </c>
      <c r="L167" s="10" t="s">
        <v>106</v>
      </c>
      <c r="M167" s="24"/>
      <c r="N167" s="6">
        <f t="shared" si="5"/>
        <v>156</v>
      </c>
    </row>
    <row r="168" spans="1:14">
      <c r="A168" s="9">
        <v>16</v>
      </c>
      <c r="B168" s="48"/>
      <c r="C168" s="40">
        <v>55</v>
      </c>
      <c r="D168" s="9">
        <v>7</v>
      </c>
      <c r="E168" s="9" t="s">
        <v>1954</v>
      </c>
      <c r="F168" s="10" t="s">
        <v>846</v>
      </c>
      <c r="G168" s="89" t="s">
        <v>843</v>
      </c>
      <c r="H168" s="10"/>
      <c r="I168" s="10"/>
      <c r="J168" s="10"/>
      <c r="K168" s="10" t="s">
        <v>282</v>
      </c>
      <c r="L168" s="10" t="s">
        <v>106</v>
      </c>
      <c r="M168" s="24"/>
      <c r="N168" s="6">
        <f t="shared" si="5"/>
        <v>157</v>
      </c>
    </row>
    <row r="169" spans="1:14">
      <c r="A169" s="9">
        <v>16</v>
      </c>
      <c r="B169" s="48"/>
      <c r="C169" s="40">
        <v>55</v>
      </c>
      <c r="D169" s="9">
        <v>8</v>
      </c>
      <c r="E169" s="9"/>
      <c r="F169" s="10" t="s">
        <v>845</v>
      </c>
      <c r="G169" s="89" t="s">
        <v>844</v>
      </c>
      <c r="H169" s="41"/>
      <c r="I169" s="41"/>
      <c r="J169" s="41"/>
      <c r="K169" s="41"/>
      <c r="L169" s="41"/>
      <c r="M169" s="24"/>
      <c r="N169" s="6">
        <f t="shared" si="5"/>
        <v>158</v>
      </c>
    </row>
    <row r="170" spans="1:14">
      <c r="A170" s="9">
        <v>16</v>
      </c>
      <c r="B170" s="10"/>
      <c r="C170" s="40">
        <v>55</v>
      </c>
      <c r="D170" s="9">
        <v>9</v>
      </c>
      <c r="E170" s="9" t="s">
        <v>1954</v>
      </c>
      <c r="F170" s="10" t="s">
        <v>834</v>
      </c>
      <c r="G170" s="89" t="s">
        <v>831</v>
      </c>
      <c r="H170" s="10"/>
      <c r="I170" s="10"/>
      <c r="J170" s="10"/>
      <c r="K170" s="10"/>
      <c r="L170" s="10"/>
      <c r="M170" s="24"/>
      <c r="N170" s="6">
        <f>N169+1</f>
        <v>159</v>
      </c>
    </row>
    <row r="171" spans="1:14">
      <c r="A171" s="9">
        <v>16</v>
      </c>
      <c r="B171" s="10"/>
      <c r="C171" s="40">
        <v>55</v>
      </c>
      <c r="D171" s="9">
        <v>10</v>
      </c>
      <c r="E171" s="9" t="s">
        <v>922</v>
      </c>
      <c r="F171" s="10" t="s">
        <v>75</v>
      </c>
      <c r="G171" s="89" t="s">
        <v>793</v>
      </c>
      <c r="H171" s="10" t="s">
        <v>589</v>
      </c>
      <c r="I171" s="10"/>
      <c r="J171" s="10"/>
      <c r="K171" s="10"/>
      <c r="L171" s="10"/>
      <c r="M171" s="24"/>
      <c r="N171" s="6">
        <f t="shared" si="5"/>
        <v>160</v>
      </c>
    </row>
    <row r="172" spans="1:14">
      <c r="A172" s="6">
        <v>17</v>
      </c>
      <c r="B172" s="8" t="s">
        <v>68</v>
      </c>
      <c r="C172" s="42">
        <v>250</v>
      </c>
      <c r="D172" s="7">
        <v>1</v>
      </c>
      <c r="E172" s="7"/>
      <c r="F172" s="8" t="s">
        <v>1457</v>
      </c>
      <c r="G172" s="82" t="s">
        <v>1621</v>
      </c>
      <c r="H172" s="8" t="s">
        <v>1458</v>
      </c>
      <c r="I172" s="8"/>
      <c r="J172" s="8" t="s">
        <v>1622</v>
      </c>
      <c r="K172" s="8" t="s">
        <v>1623</v>
      </c>
      <c r="L172" s="8" t="s">
        <v>236</v>
      </c>
      <c r="M172" s="25">
        <v>24486</v>
      </c>
      <c r="N172" s="6">
        <f t="shared" si="5"/>
        <v>161</v>
      </c>
    </row>
    <row r="173" spans="1:14">
      <c r="A173" s="6">
        <v>17</v>
      </c>
      <c r="B173" s="8" t="s">
        <v>39</v>
      </c>
      <c r="C173" s="43"/>
      <c r="D173" s="7">
        <v>2</v>
      </c>
      <c r="G173" s="18" t="s">
        <v>2377</v>
      </c>
      <c r="N173" s="6">
        <f t="shared" si="5"/>
        <v>162</v>
      </c>
    </row>
    <row r="174" spans="1:14">
      <c r="A174" s="6">
        <v>17</v>
      </c>
      <c r="B174" s="49" t="s">
        <v>1503</v>
      </c>
      <c r="C174" s="43"/>
      <c r="D174" s="7">
        <v>3</v>
      </c>
      <c r="E174" s="7" t="s">
        <v>1955</v>
      </c>
      <c r="F174" s="8" t="s">
        <v>70</v>
      </c>
      <c r="G174" s="82" t="s">
        <v>2023</v>
      </c>
      <c r="H174" s="8"/>
      <c r="I174" s="8"/>
      <c r="J174" s="8"/>
      <c r="K174" s="8"/>
      <c r="L174" s="8" t="s">
        <v>236</v>
      </c>
      <c r="M174" s="25"/>
      <c r="N174" s="6">
        <f t="shared" si="5"/>
        <v>163</v>
      </c>
    </row>
    <row r="175" spans="1:14">
      <c r="A175" s="6">
        <v>17</v>
      </c>
      <c r="B175" s="49" t="s">
        <v>897</v>
      </c>
      <c r="C175" s="43"/>
      <c r="D175" s="7">
        <v>4</v>
      </c>
      <c r="E175" s="7" t="s">
        <v>1954</v>
      </c>
      <c r="F175" s="8" t="s">
        <v>69</v>
      </c>
      <c r="G175" s="82" t="s">
        <v>312</v>
      </c>
      <c r="H175" s="8" t="s">
        <v>1699</v>
      </c>
      <c r="I175" s="8" t="s">
        <v>1700</v>
      </c>
      <c r="J175" s="8"/>
      <c r="K175" s="8" t="s">
        <v>313</v>
      </c>
      <c r="L175" s="8" t="s">
        <v>236</v>
      </c>
      <c r="M175" s="25"/>
      <c r="N175" s="6">
        <f t="shared" si="5"/>
        <v>164</v>
      </c>
    </row>
    <row r="176" spans="1:14">
      <c r="A176" s="6">
        <v>17</v>
      </c>
      <c r="B176" s="8"/>
      <c r="C176" s="43"/>
      <c r="D176" s="7">
        <v>5</v>
      </c>
      <c r="E176" s="7"/>
      <c r="F176" s="8" t="s">
        <v>311</v>
      </c>
      <c r="G176" s="82" t="s">
        <v>314</v>
      </c>
      <c r="H176" s="8"/>
      <c r="I176" s="8"/>
      <c r="J176" s="8"/>
      <c r="K176" s="8" t="s">
        <v>313</v>
      </c>
      <c r="L176" s="8" t="s">
        <v>236</v>
      </c>
      <c r="M176" s="25"/>
      <c r="N176" s="6">
        <f t="shared" si="5"/>
        <v>165</v>
      </c>
    </row>
    <row r="177" spans="1:14">
      <c r="A177" s="6">
        <v>17</v>
      </c>
      <c r="D177" s="7">
        <v>6</v>
      </c>
      <c r="E177" s="7"/>
      <c r="F177" s="8" t="s">
        <v>613</v>
      </c>
      <c r="G177" s="8"/>
      <c r="H177" s="8"/>
      <c r="I177" s="8"/>
      <c r="J177" s="8"/>
      <c r="K177" s="8"/>
      <c r="L177" s="8" t="s">
        <v>236</v>
      </c>
      <c r="M177" s="25"/>
      <c r="N177" s="6">
        <f t="shared" si="5"/>
        <v>166</v>
      </c>
    </row>
    <row r="178" spans="1:14" ht="15">
      <c r="A178" s="6">
        <v>17</v>
      </c>
      <c r="B178" s="8" t="s">
        <v>66</v>
      </c>
      <c r="C178" s="42">
        <v>250</v>
      </c>
      <c r="D178" s="7">
        <v>7</v>
      </c>
      <c r="E178" s="7" t="s">
        <v>1954</v>
      </c>
      <c r="F178" s="8" t="s">
        <v>616</v>
      </c>
      <c r="G178" s="250" t="s">
        <v>620</v>
      </c>
      <c r="H178" s="59" t="s">
        <v>1618</v>
      </c>
      <c r="I178" s="8"/>
      <c r="J178" s="8" t="s">
        <v>1619</v>
      </c>
      <c r="K178" s="8" t="s">
        <v>1620</v>
      </c>
      <c r="L178" s="8" t="s">
        <v>299</v>
      </c>
      <c r="M178" s="25">
        <v>25276</v>
      </c>
      <c r="N178" s="6">
        <f t="shared" si="5"/>
        <v>167</v>
      </c>
    </row>
    <row r="179" spans="1:14">
      <c r="A179" s="6">
        <v>17</v>
      </c>
      <c r="B179" s="8" t="s">
        <v>39</v>
      </c>
      <c r="C179" s="43"/>
      <c r="D179" s="7">
        <v>8</v>
      </c>
      <c r="E179" s="7" t="s">
        <v>1955</v>
      </c>
      <c r="F179" s="8" t="s">
        <v>67</v>
      </c>
      <c r="G179" s="82" t="s">
        <v>2376</v>
      </c>
      <c r="H179" s="8" t="s">
        <v>531</v>
      </c>
      <c r="I179" s="8"/>
      <c r="J179" s="8"/>
      <c r="K179" s="8"/>
      <c r="L179" s="8" t="s">
        <v>299</v>
      </c>
      <c r="M179" s="25"/>
      <c r="N179" s="6">
        <f t="shared" si="5"/>
        <v>168</v>
      </c>
    </row>
    <row r="180" spans="1:14">
      <c r="A180" s="6">
        <v>17</v>
      </c>
      <c r="B180" s="49" t="s">
        <v>1503</v>
      </c>
      <c r="C180" s="43"/>
      <c r="D180" s="7">
        <v>9</v>
      </c>
      <c r="E180" s="7" t="s">
        <v>1954</v>
      </c>
      <c r="F180" s="8" t="s">
        <v>101</v>
      </c>
      <c r="G180" s="82" t="s">
        <v>689</v>
      </c>
      <c r="H180" s="8" t="s">
        <v>690</v>
      </c>
      <c r="I180" s="8" t="s">
        <v>691</v>
      </c>
      <c r="J180" s="8" t="s">
        <v>550</v>
      </c>
      <c r="K180" s="8" t="s">
        <v>551</v>
      </c>
      <c r="L180" s="8" t="s">
        <v>299</v>
      </c>
      <c r="M180" s="25">
        <v>24901</v>
      </c>
      <c r="N180" s="6">
        <f t="shared" si="5"/>
        <v>169</v>
      </c>
    </row>
    <row r="181" spans="1:14" ht="15">
      <c r="A181" s="6">
        <v>17</v>
      </c>
      <c r="B181" s="49" t="s">
        <v>897</v>
      </c>
      <c r="C181" s="43"/>
      <c r="D181" s="7">
        <v>10</v>
      </c>
      <c r="E181" s="7"/>
      <c r="F181" s="8"/>
      <c r="G181" s="82" t="s">
        <v>800</v>
      </c>
      <c r="H181" s="8"/>
      <c r="I181" s="148"/>
      <c r="J181" s="8"/>
      <c r="K181" s="8"/>
      <c r="L181" s="8"/>
      <c r="M181" s="25"/>
      <c r="N181" s="6">
        <f t="shared" si="5"/>
        <v>170</v>
      </c>
    </row>
    <row r="182" spans="1:14">
      <c r="A182" s="9">
        <v>18</v>
      </c>
      <c r="B182" s="10" t="s">
        <v>1704</v>
      </c>
      <c r="C182" s="40">
        <v>55</v>
      </c>
      <c r="D182" s="9">
        <v>1</v>
      </c>
      <c r="E182" s="9" t="s">
        <v>1954</v>
      </c>
      <c r="F182" s="10" t="s">
        <v>102</v>
      </c>
      <c r="G182" s="89" t="s">
        <v>253</v>
      </c>
      <c r="H182" s="48" t="s">
        <v>1852</v>
      </c>
      <c r="I182" s="10"/>
      <c r="J182" s="10"/>
      <c r="K182" s="10"/>
      <c r="L182" s="10" t="s">
        <v>254</v>
      </c>
      <c r="M182" s="24"/>
      <c r="N182" s="6">
        <f t="shared" si="5"/>
        <v>171</v>
      </c>
    </row>
    <row r="183" spans="1:14">
      <c r="A183" s="9">
        <v>18</v>
      </c>
      <c r="B183" s="10" t="s">
        <v>39</v>
      </c>
      <c r="C183" s="40">
        <v>100</v>
      </c>
      <c r="D183" s="9">
        <v>2</v>
      </c>
      <c r="E183" s="9"/>
      <c r="F183" s="102" t="s">
        <v>537</v>
      </c>
      <c r="G183" s="10"/>
      <c r="H183" s="10"/>
      <c r="I183" s="10"/>
      <c r="J183" s="10"/>
      <c r="K183" s="10" t="s">
        <v>378</v>
      </c>
      <c r="L183" s="10" t="s">
        <v>106</v>
      </c>
      <c r="M183" s="24">
        <v>28713</v>
      </c>
      <c r="N183" s="6">
        <f t="shared" si="5"/>
        <v>172</v>
      </c>
    </row>
    <row r="184" spans="1:14" ht="15">
      <c r="A184" s="9">
        <v>18</v>
      </c>
      <c r="B184" s="48" t="s">
        <v>897</v>
      </c>
      <c r="C184" s="41"/>
      <c r="D184" s="9">
        <v>3</v>
      </c>
      <c r="E184" s="9"/>
      <c r="F184" s="102" t="s">
        <v>538</v>
      </c>
      <c r="G184" s="32"/>
      <c r="H184" s="10"/>
      <c r="I184" s="103"/>
      <c r="J184" s="10"/>
      <c r="K184" s="10" t="s">
        <v>378</v>
      </c>
      <c r="L184" s="10" t="s">
        <v>106</v>
      </c>
      <c r="M184" s="24">
        <v>28713</v>
      </c>
      <c r="N184" s="6">
        <f t="shared" si="5"/>
        <v>173</v>
      </c>
    </row>
    <row r="185" spans="1:14" ht="15">
      <c r="A185" s="9">
        <v>18</v>
      </c>
      <c r="B185" s="48" t="s">
        <v>1504</v>
      </c>
      <c r="C185" s="40">
        <v>100</v>
      </c>
      <c r="D185" s="9">
        <v>4</v>
      </c>
      <c r="E185" s="9" t="s">
        <v>1954</v>
      </c>
      <c r="F185" s="102" t="s">
        <v>1642</v>
      </c>
      <c r="G185" s="32"/>
      <c r="H185" s="10"/>
      <c r="I185" s="103"/>
      <c r="J185" s="10"/>
      <c r="K185" s="10" t="s">
        <v>282</v>
      </c>
      <c r="L185" s="10" t="s">
        <v>106</v>
      </c>
      <c r="M185" s="24">
        <v>28078</v>
      </c>
      <c r="N185" s="6">
        <f t="shared" si="5"/>
        <v>174</v>
      </c>
    </row>
    <row r="186" spans="1:14">
      <c r="A186" s="9">
        <v>18</v>
      </c>
      <c r="B186" s="10"/>
      <c r="C186" s="41"/>
      <c r="D186" s="9">
        <v>5</v>
      </c>
      <c r="E186" s="9"/>
      <c r="F186" s="10" t="s">
        <v>1643</v>
      </c>
      <c r="G186" s="10"/>
      <c r="H186" s="10"/>
      <c r="I186" s="10"/>
      <c r="J186" s="10"/>
      <c r="K186" s="10" t="s">
        <v>282</v>
      </c>
      <c r="L186" s="10" t="s">
        <v>106</v>
      </c>
      <c r="M186" s="24">
        <v>28078</v>
      </c>
      <c r="N186" s="6">
        <f t="shared" si="5"/>
        <v>175</v>
      </c>
    </row>
    <row r="187" spans="1:14">
      <c r="A187" s="9">
        <v>18</v>
      </c>
      <c r="B187" s="10"/>
      <c r="C187" s="40">
        <v>55</v>
      </c>
      <c r="D187" s="9">
        <v>6</v>
      </c>
      <c r="E187" s="9"/>
      <c r="F187" s="10"/>
      <c r="G187" s="89"/>
      <c r="H187" s="10"/>
      <c r="I187" s="10"/>
      <c r="J187" s="10"/>
      <c r="K187" s="10"/>
      <c r="L187" s="10"/>
      <c r="M187" s="24"/>
      <c r="N187" s="6">
        <f t="shared" si="5"/>
        <v>176</v>
      </c>
    </row>
    <row r="188" spans="1:14">
      <c r="A188" s="9">
        <v>18</v>
      </c>
      <c r="B188" s="10" t="s">
        <v>1929</v>
      </c>
      <c r="C188" s="40">
        <v>100</v>
      </c>
      <c r="D188" s="9">
        <v>7</v>
      </c>
      <c r="E188" s="9"/>
      <c r="F188" s="10" t="s">
        <v>76</v>
      </c>
      <c r="G188" s="89" t="s">
        <v>267</v>
      </c>
      <c r="H188" s="10"/>
      <c r="I188" s="10"/>
      <c r="J188" s="10"/>
      <c r="K188" s="10" t="s">
        <v>105</v>
      </c>
      <c r="L188" s="10" t="s">
        <v>106</v>
      </c>
      <c r="M188" s="24">
        <v>28719</v>
      </c>
      <c r="N188" s="6">
        <f t="shared" si="5"/>
        <v>177</v>
      </c>
    </row>
    <row r="189" spans="1:14">
      <c r="A189" s="9">
        <v>18</v>
      </c>
      <c r="B189" s="10"/>
      <c r="C189" s="41"/>
      <c r="D189" s="9">
        <v>8</v>
      </c>
      <c r="E189" s="9"/>
      <c r="F189" s="10" t="s">
        <v>1922</v>
      </c>
      <c r="G189" s="10"/>
      <c r="H189" s="10"/>
      <c r="I189" s="10"/>
      <c r="J189" s="10"/>
      <c r="K189" s="10" t="s">
        <v>105</v>
      </c>
      <c r="L189" s="10" t="s">
        <v>106</v>
      </c>
      <c r="M189" s="24">
        <v>28719</v>
      </c>
      <c r="N189" s="6">
        <f t="shared" si="5"/>
        <v>178</v>
      </c>
    </row>
    <row r="190" spans="1:14">
      <c r="A190" s="9">
        <v>18</v>
      </c>
      <c r="B190" s="10"/>
      <c r="C190" s="40">
        <v>55</v>
      </c>
      <c r="D190" s="9">
        <v>9</v>
      </c>
      <c r="E190" s="9"/>
      <c r="F190" s="10"/>
      <c r="G190" s="10"/>
      <c r="H190" s="10"/>
      <c r="I190" s="10"/>
      <c r="J190" s="10"/>
      <c r="K190" s="10"/>
      <c r="L190" s="10"/>
      <c r="M190" s="24"/>
      <c r="N190" s="6">
        <f t="shared" si="5"/>
        <v>179</v>
      </c>
    </row>
    <row r="191" spans="1:14">
      <c r="A191" s="9">
        <v>18</v>
      </c>
      <c r="B191" s="10"/>
      <c r="C191" s="40">
        <v>55</v>
      </c>
      <c r="D191" s="9">
        <v>10</v>
      </c>
      <c r="E191" s="9" t="s">
        <v>922</v>
      </c>
      <c r="F191" s="10" t="s">
        <v>502</v>
      </c>
      <c r="G191" s="89" t="s">
        <v>783</v>
      </c>
      <c r="H191" s="10"/>
      <c r="I191" s="10"/>
      <c r="J191" s="10"/>
      <c r="K191" s="10" t="s">
        <v>805</v>
      </c>
      <c r="L191" s="10" t="s">
        <v>64</v>
      </c>
      <c r="M191" s="24"/>
      <c r="N191" s="6">
        <f t="shared" si="5"/>
        <v>180</v>
      </c>
    </row>
    <row r="193" spans="1:14" s="2" customFormat="1">
      <c r="A193" s="2" t="s">
        <v>9</v>
      </c>
      <c r="C193" s="36"/>
      <c r="D193" s="5"/>
      <c r="E193" s="5"/>
      <c r="M193" s="19" t="s">
        <v>15</v>
      </c>
      <c r="N193" s="6"/>
    </row>
    <row r="195" spans="1:14" s="2" customFormat="1">
      <c r="A195" s="5" t="s">
        <v>10</v>
      </c>
      <c r="B195" s="11" t="s">
        <v>5</v>
      </c>
      <c r="C195" s="39"/>
      <c r="D195" s="12" t="s">
        <v>11</v>
      </c>
      <c r="E195" s="12"/>
      <c r="F195" s="11" t="s">
        <v>4</v>
      </c>
      <c r="G195" s="11" t="s">
        <v>0</v>
      </c>
      <c r="H195" s="11" t="s">
        <v>1</v>
      </c>
      <c r="I195" s="11" t="s">
        <v>3</v>
      </c>
      <c r="J195" s="11" t="s">
        <v>2</v>
      </c>
      <c r="K195" s="11" t="s">
        <v>8</v>
      </c>
      <c r="L195" s="11" t="s">
        <v>6</v>
      </c>
      <c r="M195" s="23" t="s">
        <v>7</v>
      </c>
      <c r="N195" s="5"/>
    </row>
    <row r="196" spans="1:14">
      <c r="A196" s="6">
        <v>19</v>
      </c>
      <c r="B196" s="8" t="s">
        <v>1931</v>
      </c>
      <c r="C196" s="230">
        <v>100</v>
      </c>
      <c r="D196" s="7">
        <v>1</v>
      </c>
      <c r="E196" s="7" t="s">
        <v>1955</v>
      </c>
      <c r="F196" s="146" t="s">
        <v>209</v>
      </c>
      <c r="G196" s="113" t="s">
        <v>444</v>
      </c>
      <c r="H196" s="8"/>
      <c r="I196" s="146" t="s">
        <v>445</v>
      </c>
      <c r="J196" s="146" t="s">
        <v>446</v>
      </c>
      <c r="K196" s="146" t="s">
        <v>447</v>
      </c>
      <c r="L196" s="146" t="s">
        <v>276</v>
      </c>
      <c r="M196" s="147">
        <v>30525</v>
      </c>
      <c r="N196" s="6">
        <f>N191+1</f>
        <v>181</v>
      </c>
    </row>
    <row r="197" spans="1:14">
      <c r="A197" s="6">
        <v>19</v>
      </c>
      <c r="B197" s="8"/>
      <c r="C197" s="43"/>
      <c r="D197" s="7">
        <v>2</v>
      </c>
      <c r="E197" s="7"/>
      <c r="F197" s="8" t="s">
        <v>1921</v>
      </c>
      <c r="G197" s="8"/>
      <c r="H197" s="8"/>
      <c r="I197" s="8"/>
      <c r="J197" s="8"/>
      <c r="K197" s="146" t="s">
        <v>447</v>
      </c>
      <c r="L197" s="146" t="s">
        <v>276</v>
      </c>
      <c r="M197" s="147">
        <v>30525</v>
      </c>
      <c r="N197" s="6">
        <f t="shared" ref="N197:N228" si="6">N196+1</f>
        <v>182</v>
      </c>
    </row>
    <row r="198" spans="1:14">
      <c r="A198" s="6">
        <v>19</v>
      </c>
      <c r="B198" s="8"/>
      <c r="C198" s="42">
        <v>100</v>
      </c>
      <c r="D198" s="7">
        <v>3</v>
      </c>
      <c r="E198" s="7" t="s">
        <v>1954</v>
      </c>
      <c r="F198" s="8" t="s">
        <v>1751</v>
      </c>
      <c r="G198" s="8"/>
      <c r="H198" s="146" t="s">
        <v>1741</v>
      </c>
      <c r="I198" s="146"/>
      <c r="J198" s="146"/>
      <c r="K198" s="146"/>
      <c r="L198" s="146" t="s">
        <v>236</v>
      </c>
      <c r="M198" s="25"/>
      <c r="N198" s="6">
        <f t="shared" si="6"/>
        <v>183</v>
      </c>
    </row>
    <row r="199" spans="1:14">
      <c r="A199" s="6">
        <v>19</v>
      </c>
      <c r="B199" s="8"/>
      <c r="C199" s="43"/>
      <c r="D199" s="7">
        <v>4</v>
      </c>
      <c r="E199" s="7"/>
      <c r="F199" s="8" t="s">
        <v>1923</v>
      </c>
      <c r="G199" s="8"/>
      <c r="H199" s="8"/>
      <c r="I199" s="8"/>
      <c r="J199" s="8"/>
      <c r="K199" s="8"/>
      <c r="L199" s="146" t="s">
        <v>236</v>
      </c>
      <c r="M199" s="25"/>
      <c r="N199" s="6">
        <f t="shared" si="6"/>
        <v>184</v>
      </c>
    </row>
    <row r="200" spans="1:14">
      <c r="A200" s="6">
        <v>19</v>
      </c>
      <c r="B200" s="8"/>
      <c r="C200" s="42">
        <v>55</v>
      </c>
      <c r="D200" s="7">
        <v>5</v>
      </c>
      <c r="E200" s="7" t="s">
        <v>1954</v>
      </c>
      <c r="F200" s="8" t="s">
        <v>475</v>
      </c>
      <c r="G200" s="82" t="s">
        <v>1613</v>
      </c>
      <c r="H200" s="8" t="s">
        <v>1614</v>
      </c>
      <c r="I200" s="8"/>
      <c r="J200" s="8"/>
      <c r="K200" s="8"/>
      <c r="L200" s="146" t="s">
        <v>236</v>
      </c>
      <c r="M200" s="25"/>
      <c r="N200" s="6">
        <f t="shared" si="6"/>
        <v>185</v>
      </c>
    </row>
    <row r="201" spans="1:14">
      <c r="A201" s="6">
        <v>19</v>
      </c>
      <c r="B201" s="59" t="s">
        <v>1952</v>
      </c>
      <c r="C201" s="42"/>
      <c r="D201" s="7">
        <v>1</v>
      </c>
      <c r="E201" s="7"/>
      <c r="F201" s="8"/>
      <c r="G201" s="113" t="s">
        <v>559</v>
      </c>
      <c r="H201" s="8"/>
      <c r="I201" s="8"/>
      <c r="J201" s="8"/>
      <c r="K201" s="8"/>
      <c r="L201" s="8"/>
      <c r="M201" s="25"/>
      <c r="N201" s="6">
        <f t="shared" si="6"/>
        <v>186</v>
      </c>
    </row>
    <row r="202" spans="1:14">
      <c r="A202" s="6">
        <v>19</v>
      </c>
      <c r="B202" s="8"/>
      <c r="C202" s="42">
        <v>55</v>
      </c>
      <c r="D202" s="7">
        <v>2</v>
      </c>
      <c r="E202" s="7"/>
      <c r="F202" s="8" t="s">
        <v>1855</v>
      </c>
      <c r="G202" s="82"/>
      <c r="H202" s="8"/>
      <c r="I202" s="8"/>
      <c r="J202" s="8"/>
      <c r="K202" s="8"/>
      <c r="L202" s="8"/>
      <c r="M202" s="25"/>
      <c r="N202" s="6">
        <f t="shared" si="6"/>
        <v>187</v>
      </c>
    </row>
    <row r="203" spans="1:14">
      <c r="A203" s="6">
        <v>19</v>
      </c>
      <c r="B203" s="161" t="s">
        <v>172</v>
      </c>
      <c r="C203" s="42">
        <v>100</v>
      </c>
      <c r="D203" s="7">
        <v>3</v>
      </c>
      <c r="E203" s="7"/>
      <c r="F203" s="8"/>
      <c r="G203" s="8"/>
      <c r="H203" s="8"/>
      <c r="I203" s="8" t="s">
        <v>341</v>
      </c>
      <c r="J203" s="8" t="s">
        <v>342</v>
      </c>
      <c r="K203" s="8" t="s">
        <v>277</v>
      </c>
      <c r="L203" s="8" t="s">
        <v>106</v>
      </c>
      <c r="M203" s="25">
        <v>28803</v>
      </c>
      <c r="N203" s="6">
        <f t="shared" si="6"/>
        <v>188</v>
      </c>
    </row>
    <row r="204" spans="1:14">
      <c r="A204" s="6">
        <v>19</v>
      </c>
      <c r="B204" s="161" t="s">
        <v>152</v>
      </c>
      <c r="C204" s="42">
        <v>100</v>
      </c>
      <c r="D204" s="7">
        <v>4</v>
      </c>
      <c r="E204" s="7" t="s">
        <v>1954</v>
      </c>
      <c r="F204" s="8" t="s">
        <v>153</v>
      </c>
      <c r="G204" s="82" t="s">
        <v>217</v>
      </c>
      <c r="H204" s="8" t="s">
        <v>219</v>
      </c>
      <c r="I204" s="8" t="s">
        <v>154</v>
      </c>
      <c r="J204" s="8" t="s">
        <v>220</v>
      </c>
      <c r="K204" s="8" t="s">
        <v>221</v>
      </c>
      <c r="L204" s="8" t="s">
        <v>106</v>
      </c>
      <c r="M204" s="25">
        <v>28789</v>
      </c>
      <c r="N204" s="6">
        <f t="shared" si="6"/>
        <v>189</v>
      </c>
    </row>
    <row r="205" spans="1:14">
      <c r="A205" s="6">
        <v>19</v>
      </c>
      <c r="B205" s="161" t="s">
        <v>161</v>
      </c>
      <c r="C205" s="42">
        <v>100</v>
      </c>
      <c r="D205" s="7">
        <v>5</v>
      </c>
      <c r="E205" s="7" t="s">
        <v>1955</v>
      </c>
      <c r="F205" s="8" t="s">
        <v>162</v>
      </c>
      <c r="G205" s="82" t="s">
        <v>448</v>
      </c>
      <c r="H205" s="8"/>
      <c r="I205" s="8" t="s">
        <v>163</v>
      </c>
      <c r="J205" s="8" t="s">
        <v>449</v>
      </c>
      <c r="K205" s="8" t="s">
        <v>378</v>
      </c>
      <c r="L205" s="8" t="s">
        <v>106</v>
      </c>
      <c r="M205" s="25">
        <v>28713</v>
      </c>
      <c r="N205" s="6">
        <f t="shared" si="6"/>
        <v>190</v>
      </c>
    </row>
    <row r="206" spans="1:14">
      <c r="A206" s="9">
        <v>20</v>
      </c>
      <c r="B206" s="10" t="s">
        <v>1930</v>
      </c>
      <c r="C206" s="180">
        <v>50</v>
      </c>
      <c r="D206" s="9">
        <v>1</v>
      </c>
      <c r="E206" s="9"/>
      <c r="F206" s="10" t="s">
        <v>710</v>
      </c>
      <c r="G206" s="89" t="s">
        <v>104</v>
      </c>
      <c r="H206" s="10" t="s">
        <v>103</v>
      </c>
      <c r="I206" s="10" t="s">
        <v>224</v>
      </c>
      <c r="J206" s="10" t="s">
        <v>107</v>
      </c>
      <c r="K206" s="10" t="s">
        <v>105</v>
      </c>
      <c r="L206" s="10" t="s">
        <v>106</v>
      </c>
      <c r="M206" s="24">
        <v>28719</v>
      </c>
      <c r="N206" s="6">
        <f t="shared" si="6"/>
        <v>191</v>
      </c>
    </row>
    <row r="207" spans="1:14">
      <c r="A207" s="9">
        <v>20</v>
      </c>
      <c r="B207" s="10"/>
      <c r="C207" s="232"/>
      <c r="D207" s="9">
        <v>2</v>
      </c>
      <c r="E207" s="9"/>
      <c r="F207" s="10"/>
      <c r="G207" s="88" t="s">
        <v>711</v>
      </c>
      <c r="H207" s="10"/>
      <c r="I207" s="10"/>
      <c r="J207" s="10"/>
      <c r="K207" s="10"/>
      <c r="L207" s="10"/>
      <c r="M207" s="24"/>
      <c r="N207" s="6">
        <f t="shared" si="6"/>
        <v>192</v>
      </c>
    </row>
    <row r="208" spans="1:14">
      <c r="A208" s="9">
        <v>20</v>
      </c>
      <c r="B208" s="10"/>
      <c r="C208" s="180">
        <v>50</v>
      </c>
      <c r="D208" s="9">
        <v>3</v>
      </c>
      <c r="E208" s="9"/>
      <c r="F208" s="10" t="s">
        <v>571</v>
      </c>
      <c r="G208" s="89" t="s">
        <v>235</v>
      </c>
      <c r="H208" s="10"/>
      <c r="I208" s="10" t="s">
        <v>224</v>
      </c>
      <c r="J208" s="10" t="s">
        <v>107</v>
      </c>
      <c r="K208" s="10" t="s">
        <v>105</v>
      </c>
      <c r="L208" s="10" t="s">
        <v>106</v>
      </c>
      <c r="M208" s="24">
        <v>28719</v>
      </c>
      <c r="N208" s="6">
        <f t="shared" si="6"/>
        <v>193</v>
      </c>
    </row>
    <row r="209" spans="1:14">
      <c r="A209" s="9">
        <v>20</v>
      </c>
      <c r="B209" s="10"/>
      <c r="C209" s="232"/>
      <c r="D209" s="9">
        <v>4</v>
      </c>
      <c r="E209" s="9"/>
      <c r="F209" s="10"/>
      <c r="G209" s="89"/>
      <c r="H209" s="10"/>
      <c r="I209" s="10"/>
      <c r="J209" s="10"/>
      <c r="K209" s="10"/>
      <c r="L209" s="10"/>
      <c r="M209" s="24"/>
      <c r="N209" s="6">
        <f t="shared" si="6"/>
        <v>194</v>
      </c>
    </row>
    <row r="210" spans="1:14">
      <c r="A210" s="9">
        <v>20</v>
      </c>
      <c r="B210" s="10"/>
      <c r="C210" s="180">
        <v>100</v>
      </c>
      <c r="D210" s="9">
        <v>5</v>
      </c>
      <c r="E210" s="9"/>
      <c r="F210" s="10" t="s">
        <v>1750</v>
      </c>
      <c r="G210" s="89"/>
      <c r="H210" s="10"/>
      <c r="I210" s="10"/>
      <c r="J210" s="10"/>
      <c r="K210" s="10"/>
      <c r="L210" s="10"/>
      <c r="M210" s="24"/>
      <c r="N210" s="6">
        <f t="shared" si="6"/>
        <v>195</v>
      </c>
    </row>
    <row r="211" spans="1:14">
      <c r="A211" s="9">
        <v>20</v>
      </c>
      <c r="B211" s="10"/>
      <c r="C211" s="41"/>
      <c r="D211" s="9">
        <v>6</v>
      </c>
      <c r="E211" s="9"/>
      <c r="F211" s="10"/>
      <c r="G211" s="89"/>
      <c r="H211" s="10"/>
      <c r="I211" s="10"/>
      <c r="J211" s="218"/>
      <c r="K211" s="218"/>
      <c r="L211" s="10"/>
      <c r="M211" s="24"/>
      <c r="N211" s="6">
        <f t="shared" si="6"/>
        <v>196</v>
      </c>
    </row>
    <row r="212" spans="1:14">
      <c r="A212" s="9">
        <v>20</v>
      </c>
      <c r="B212" s="10"/>
      <c r="C212" s="40">
        <v>55</v>
      </c>
      <c r="D212" s="9">
        <v>7</v>
      </c>
      <c r="E212" s="9"/>
      <c r="F212" s="10" t="s">
        <v>577</v>
      </c>
      <c r="G212" s="89" t="s">
        <v>647</v>
      </c>
      <c r="H212" s="10" t="s">
        <v>581</v>
      </c>
      <c r="I212" s="10"/>
      <c r="J212" s="10"/>
      <c r="K212" s="10"/>
      <c r="L212" s="10" t="s">
        <v>173</v>
      </c>
      <c r="M212" s="24"/>
      <c r="N212" s="6">
        <f t="shared" si="6"/>
        <v>197</v>
      </c>
    </row>
    <row r="213" spans="1:14">
      <c r="A213" s="9">
        <v>20</v>
      </c>
      <c r="B213" s="10"/>
      <c r="C213" s="40"/>
      <c r="D213" s="9">
        <v>8</v>
      </c>
      <c r="E213" s="9"/>
      <c r="F213" s="10"/>
      <c r="G213" s="10"/>
      <c r="H213" s="10"/>
      <c r="I213" s="10"/>
      <c r="J213" s="10"/>
      <c r="K213" s="10"/>
      <c r="L213" s="10"/>
      <c r="M213" s="24"/>
      <c r="N213" s="6">
        <f t="shared" si="6"/>
        <v>198</v>
      </c>
    </row>
    <row r="214" spans="1:14">
      <c r="A214" s="9">
        <v>20</v>
      </c>
      <c r="B214" s="10"/>
      <c r="C214" s="40">
        <v>100</v>
      </c>
      <c r="D214" s="9">
        <v>9</v>
      </c>
      <c r="E214" s="9"/>
      <c r="F214" s="10" t="s">
        <v>572</v>
      </c>
      <c r="G214" s="89" t="s">
        <v>271</v>
      </c>
      <c r="H214" s="10" t="s">
        <v>578</v>
      </c>
      <c r="I214" s="10" t="s">
        <v>579</v>
      </c>
      <c r="J214" s="10"/>
      <c r="K214" s="10" t="s">
        <v>580</v>
      </c>
      <c r="L214" s="10" t="s">
        <v>236</v>
      </c>
      <c r="M214" s="24"/>
      <c r="N214" s="6">
        <f t="shared" si="6"/>
        <v>199</v>
      </c>
    </row>
    <row r="215" spans="1:14">
      <c r="A215" s="9">
        <v>20</v>
      </c>
      <c r="B215" s="10"/>
      <c r="C215" s="40"/>
      <c r="D215" s="9">
        <v>10</v>
      </c>
      <c r="E215" s="9"/>
      <c r="F215" s="10" t="s">
        <v>708</v>
      </c>
      <c r="G215" s="89" t="s">
        <v>797</v>
      </c>
      <c r="H215" s="10"/>
      <c r="I215" s="10" t="s">
        <v>709</v>
      </c>
      <c r="J215" s="218" t="s">
        <v>707</v>
      </c>
      <c r="K215" s="218" t="s">
        <v>279</v>
      </c>
      <c r="L215" s="10" t="s">
        <v>106</v>
      </c>
      <c r="M215" s="24">
        <v>28607</v>
      </c>
      <c r="N215" s="6">
        <f t="shared" si="6"/>
        <v>200</v>
      </c>
    </row>
    <row r="216" spans="1:14">
      <c r="A216" s="6">
        <v>21</v>
      </c>
      <c r="B216" s="8"/>
      <c r="C216" s="43"/>
      <c r="D216" s="7">
        <v>1</v>
      </c>
      <c r="E216" s="7"/>
      <c r="F216" s="8"/>
      <c r="G216" s="8"/>
      <c r="H216" s="8"/>
      <c r="I216" s="8"/>
      <c r="J216" s="8"/>
      <c r="K216" s="8"/>
      <c r="L216" s="8"/>
      <c r="M216" s="25"/>
      <c r="N216" s="6">
        <f t="shared" si="6"/>
        <v>201</v>
      </c>
    </row>
    <row r="217" spans="1:14">
      <c r="A217" s="6">
        <v>21</v>
      </c>
      <c r="C217" s="42">
        <v>55</v>
      </c>
      <c r="D217" s="6">
        <v>2</v>
      </c>
      <c r="F217" s="3" t="s">
        <v>3132</v>
      </c>
      <c r="N217" s="6">
        <f t="shared" si="6"/>
        <v>202</v>
      </c>
    </row>
    <row r="218" spans="1:14">
      <c r="A218" s="6">
        <v>21</v>
      </c>
      <c r="C218" s="42">
        <v>55</v>
      </c>
      <c r="D218" s="6">
        <v>3</v>
      </c>
      <c r="F218" s="3" t="s">
        <v>3127</v>
      </c>
      <c r="H218" s="3" t="s">
        <v>3125</v>
      </c>
      <c r="N218" s="6">
        <f t="shared" si="6"/>
        <v>203</v>
      </c>
    </row>
    <row r="219" spans="1:14">
      <c r="A219" s="6">
        <v>21</v>
      </c>
      <c r="D219" s="6">
        <v>4</v>
      </c>
      <c r="N219" s="6">
        <f t="shared" si="6"/>
        <v>204</v>
      </c>
    </row>
    <row r="220" spans="1:14">
      <c r="A220" s="6">
        <v>21</v>
      </c>
      <c r="D220" s="6">
        <v>5</v>
      </c>
      <c r="N220" s="6">
        <f t="shared" si="6"/>
        <v>205</v>
      </c>
    </row>
    <row r="221" spans="1:14">
      <c r="A221" s="6">
        <v>21</v>
      </c>
      <c r="D221" s="6">
        <v>6</v>
      </c>
      <c r="N221" s="6">
        <f t="shared" si="6"/>
        <v>206</v>
      </c>
    </row>
    <row r="222" spans="1:14">
      <c r="A222" s="6">
        <v>21</v>
      </c>
      <c r="D222" s="6">
        <v>7</v>
      </c>
      <c r="N222" s="6">
        <f t="shared" si="6"/>
        <v>207</v>
      </c>
    </row>
    <row r="223" spans="1:14">
      <c r="A223" s="6">
        <v>21</v>
      </c>
      <c r="D223" s="6">
        <v>8</v>
      </c>
      <c r="N223" s="6">
        <f t="shared" si="6"/>
        <v>208</v>
      </c>
    </row>
    <row r="224" spans="1:14">
      <c r="A224" s="6">
        <v>21</v>
      </c>
      <c r="D224" s="6">
        <v>9</v>
      </c>
      <c r="N224" s="6">
        <f t="shared" si="6"/>
        <v>209</v>
      </c>
    </row>
    <row r="225" spans="1:14">
      <c r="A225" s="6">
        <v>21</v>
      </c>
      <c r="D225" s="6">
        <v>10</v>
      </c>
      <c r="N225" s="6">
        <f t="shared" si="6"/>
        <v>210</v>
      </c>
    </row>
    <row r="226" spans="1:14">
      <c r="A226" s="9">
        <v>22</v>
      </c>
      <c r="B226" s="10"/>
      <c r="C226" s="41"/>
      <c r="D226" s="9">
        <v>1</v>
      </c>
      <c r="E226" s="9"/>
      <c r="F226" s="10"/>
      <c r="G226" s="10"/>
      <c r="H226" s="10"/>
      <c r="I226" s="10"/>
      <c r="J226" s="10"/>
      <c r="K226" s="10"/>
      <c r="L226" s="10"/>
      <c r="M226" s="24"/>
      <c r="N226" s="6">
        <f t="shared" si="6"/>
        <v>211</v>
      </c>
    </row>
    <row r="227" spans="1:14">
      <c r="A227" s="9">
        <v>22</v>
      </c>
      <c r="B227" s="10"/>
      <c r="C227" s="41"/>
      <c r="D227" s="9">
        <v>2</v>
      </c>
      <c r="E227" s="9"/>
      <c r="F227" s="10"/>
      <c r="G227" s="10"/>
      <c r="H227" s="10"/>
      <c r="I227" s="10"/>
      <c r="J227" s="10"/>
      <c r="K227" s="10"/>
      <c r="L227" s="10"/>
      <c r="M227" s="24"/>
      <c r="N227" s="6">
        <f t="shared" si="6"/>
        <v>212</v>
      </c>
    </row>
    <row r="228" spans="1:14">
      <c r="A228" s="9">
        <v>22</v>
      </c>
      <c r="B228" s="10"/>
      <c r="C228" s="41"/>
      <c r="D228" s="9">
        <v>3</v>
      </c>
      <c r="E228" s="9"/>
      <c r="F228" s="10"/>
      <c r="G228" s="10"/>
      <c r="H228" s="10"/>
      <c r="I228" s="10"/>
      <c r="J228" s="10"/>
      <c r="K228" s="10"/>
      <c r="L228" s="10"/>
      <c r="M228" s="24"/>
      <c r="N228" s="6">
        <f t="shared" si="6"/>
        <v>213</v>
      </c>
    </row>
    <row r="229" spans="1:14">
      <c r="A229" s="9">
        <v>22</v>
      </c>
      <c r="B229" s="10"/>
      <c r="C229" s="41"/>
      <c r="D229" s="9">
        <v>4</v>
      </c>
      <c r="E229" s="9"/>
      <c r="F229" s="10"/>
      <c r="G229" s="10"/>
      <c r="H229" s="10"/>
      <c r="I229" s="10"/>
      <c r="J229" s="10"/>
      <c r="K229" s="10"/>
      <c r="L229" s="10"/>
      <c r="M229" s="24"/>
      <c r="N229" s="6">
        <f t="shared" ref="N229:N255" si="7">N228+1</f>
        <v>214</v>
      </c>
    </row>
    <row r="230" spans="1:14">
      <c r="A230" s="9">
        <v>22</v>
      </c>
      <c r="B230" s="10"/>
      <c r="C230" s="41"/>
      <c r="D230" s="9">
        <v>5</v>
      </c>
      <c r="E230" s="9"/>
      <c r="F230" s="10"/>
      <c r="G230" s="10"/>
      <c r="H230" s="10"/>
      <c r="I230" s="10"/>
      <c r="J230" s="10"/>
      <c r="K230" s="10"/>
      <c r="L230" s="10"/>
      <c r="M230" s="24"/>
      <c r="N230" s="6">
        <f t="shared" si="7"/>
        <v>215</v>
      </c>
    </row>
    <row r="231" spans="1:14">
      <c r="A231" s="9">
        <v>22</v>
      </c>
      <c r="B231" s="10"/>
      <c r="C231" s="41"/>
      <c r="D231" s="9">
        <v>6</v>
      </c>
      <c r="E231" s="9"/>
      <c r="F231" s="10"/>
      <c r="G231" s="10"/>
      <c r="H231" s="10"/>
      <c r="I231" s="10"/>
      <c r="J231" s="10"/>
      <c r="K231" s="10"/>
      <c r="L231" s="10"/>
      <c r="M231" s="24"/>
      <c r="N231" s="6">
        <f t="shared" si="7"/>
        <v>216</v>
      </c>
    </row>
    <row r="232" spans="1:14">
      <c r="A232" s="9">
        <v>22</v>
      </c>
      <c r="B232" s="10"/>
      <c r="C232" s="41"/>
      <c r="D232" s="9">
        <v>7</v>
      </c>
      <c r="E232" s="9"/>
      <c r="F232" s="10"/>
      <c r="G232" s="10"/>
      <c r="H232" s="10"/>
      <c r="I232" s="10"/>
      <c r="J232" s="10"/>
      <c r="K232" s="10"/>
      <c r="L232" s="10"/>
      <c r="M232" s="24"/>
      <c r="N232" s="6">
        <f t="shared" si="7"/>
        <v>217</v>
      </c>
    </row>
    <row r="233" spans="1:14">
      <c r="A233" s="9">
        <v>22</v>
      </c>
      <c r="B233" s="10"/>
      <c r="C233" s="41"/>
      <c r="D233" s="9">
        <v>8</v>
      </c>
      <c r="E233" s="9"/>
      <c r="F233" s="10"/>
      <c r="G233" s="10"/>
      <c r="H233" s="10"/>
      <c r="I233" s="10"/>
      <c r="J233" s="10"/>
      <c r="K233" s="10"/>
      <c r="L233" s="10"/>
      <c r="M233" s="24"/>
      <c r="N233" s="6">
        <f t="shared" si="7"/>
        <v>218</v>
      </c>
    </row>
    <row r="234" spans="1:14">
      <c r="A234" s="9">
        <v>22</v>
      </c>
      <c r="B234" s="10"/>
      <c r="C234" s="41"/>
      <c r="D234" s="9">
        <v>9</v>
      </c>
      <c r="E234" s="9"/>
      <c r="F234" s="10"/>
      <c r="G234" s="10"/>
      <c r="H234" s="10"/>
      <c r="I234" s="10"/>
      <c r="J234" s="10"/>
      <c r="K234" s="10"/>
      <c r="L234" s="10"/>
      <c r="M234" s="24"/>
      <c r="N234" s="6">
        <f t="shared" si="7"/>
        <v>219</v>
      </c>
    </row>
    <row r="235" spans="1:14">
      <c r="A235" s="9">
        <v>22</v>
      </c>
      <c r="B235" s="10"/>
      <c r="C235" s="41"/>
      <c r="D235" s="9">
        <v>10</v>
      </c>
      <c r="E235" s="9"/>
      <c r="F235" s="10"/>
      <c r="G235" s="10"/>
      <c r="H235" s="10"/>
      <c r="I235" s="10"/>
      <c r="J235" s="10"/>
      <c r="K235" s="10"/>
      <c r="L235" s="10"/>
      <c r="M235" s="24"/>
      <c r="N235" s="6">
        <f t="shared" si="7"/>
        <v>220</v>
      </c>
    </row>
    <row r="236" spans="1:14">
      <c r="A236" s="6">
        <v>23</v>
      </c>
      <c r="B236" s="8"/>
      <c r="C236" s="43"/>
      <c r="D236" s="7">
        <v>1</v>
      </c>
      <c r="E236" s="7"/>
      <c r="F236" s="8"/>
      <c r="G236" s="8"/>
      <c r="H236" s="8"/>
      <c r="I236" s="8"/>
      <c r="J236" s="8"/>
      <c r="K236" s="8"/>
      <c r="L236" s="8"/>
      <c r="M236" s="25"/>
      <c r="N236" s="6">
        <f t="shared" si="7"/>
        <v>221</v>
      </c>
    </row>
    <row r="237" spans="1:14">
      <c r="A237" s="6">
        <v>23</v>
      </c>
      <c r="D237" s="6">
        <v>2</v>
      </c>
      <c r="N237" s="6">
        <f t="shared" si="7"/>
        <v>222</v>
      </c>
    </row>
    <row r="238" spans="1:14">
      <c r="A238" s="6">
        <v>23</v>
      </c>
      <c r="D238" s="6">
        <v>3</v>
      </c>
      <c r="N238" s="6">
        <f t="shared" si="7"/>
        <v>223</v>
      </c>
    </row>
    <row r="239" spans="1:14">
      <c r="A239" s="6">
        <v>23</v>
      </c>
      <c r="D239" s="6">
        <v>4</v>
      </c>
      <c r="N239" s="6">
        <f t="shared" si="7"/>
        <v>224</v>
      </c>
    </row>
    <row r="240" spans="1:14">
      <c r="A240" s="6">
        <v>23</v>
      </c>
      <c r="D240" s="6">
        <v>5</v>
      </c>
      <c r="N240" s="6">
        <f t="shared" si="7"/>
        <v>225</v>
      </c>
    </row>
    <row r="241" spans="1:14">
      <c r="A241" s="6">
        <v>23</v>
      </c>
      <c r="D241" s="6">
        <v>6</v>
      </c>
      <c r="N241" s="6">
        <f t="shared" si="7"/>
        <v>226</v>
      </c>
    </row>
    <row r="242" spans="1:14">
      <c r="A242" s="6">
        <v>23</v>
      </c>
      <c r="D242" s="6">
        <v>7</v>
      </c>
      <c r="N242" s="6">
        <f t="shared" si="7"/>
        <v>227</v>
      </c>
    </row>
    <row r="243" spans="1:14">
      <c r="A243" s="6">
        <v>23</v>
      </c>
      <c r="D243" s="6">
        <v>8</v>
      </c>
      <c r="N243" s="6">
        <f t="shared" si="7"/>
        <v>228</v>
      </c>
    </row>
    <row r="244" spans="1:14">
      <c r="A244" s="6">
        <v>23</v>
      </c>
      <c r="D244" s="6">
        <v>9</v>
      </c>
      <c r="N244" s="6">
        <f t="shared" si="7"/>
        <v>229</v>
      </c>
    </row>
    <row r="245" spans="1:14">
      <c r="A245" s="6">
        <v>23</v>
      </c>
      <c r="D245" s="6">
        <v>10</v>
      </c>
      <c r="N245" s="6">
        <f t="shared" si="7"/>
        <v>230</v>
      </c>
    </row>
    <row r="246" spans="1:14">
      <c r="A246" s="9">
        <v>24</v>
      </c>
      <c r="B246" s="10"/>
      <c r="C246" s="41"/>
      <c r="D246" s="9">
        <v>1</v>
      </c>
      <c r="E246" s="9"/>
      <c r="F246" s="10"/>
      <c r="G246" s="10"/>
      <c r="H246" s="10"/>
      <c r="I246" s="10"/>
      <c r="J246" s="10"/>
      <c r="K246" s="10"/>
      <c r="L246" s="10"/>
      <c r="M246" s="24"/>
      <c r="N246" s="6">
        <f t="shared" si="7"/>
        <v>231</v>
      </c>
    </row>
    <row r="247" spans="1:14">
      <c r="A247" s="9">
        <v>24</v>
      </c>
      <c r="B247" s="10"/>
      <c r="C247" s="41"/>
      <c r="D247" s="9">
        <v>2</v>
      </c>
      <c r="E247" s="9"/>
      <c r="F247" s="10"/>
      <c r="G247" s="10"/>
      <c r="H247" s="10"/>
      <c r="I247" s="10"/>
      <c r="J247" s="10"/>
      <c r="K247" s="10"/>
      <c r="L247" s="10"/>
      <c r="M247" s="24"/>
      <c r="N247" s="6">
        <f t="shared" si="7"/>
        <v>232</v>
      </c>
    </row>
    <row r="248" spans="1:14">
      <c r="A248" s="9">
        <v>24</v>
      </c>
      <c r="B248" s="10"/>
      <c r="C248" s="41"/>
      <c r="D248" s="9">
        <v>3</v>
      </c>
      <c r="E248" s="9"/>
      <c r="F248" s="10"/>
      <c r="G248" s="10"/>
      <c r="H248" s="10"/>
      <c r="I248" s="10"/>
      <c r="J248" s="10"/>
      <c r="K248" s="10"/>
      <c r="L248" s="10"/>
      <c r="M248" s="24"/>
      <c r="N248" s="6">
        <f t="shared" si="7"/>
        <v>233</v>
      </c>
    </row>
    <row r="249" spans="1:14">
      <c r="A249" s="9">
        <v>24</v>
      </c>
      <c r="B249" s="10"/>
      <c r="C249" s="41"/>
      <c r="D249" s="9">
        <v>4</v>
      </c>
      <c r="E249" s="9"/>
      <c r="F249" s="10"/>
      <c r="G249" s="10"/>
      <c r="H249" s="10"/>
      <c r="I249" s="10"/>
      <c r="J249" s="10"/>
      <c r="K249" s="10"/>
      <c r="L249" s="10"/>
      <c r="M249" s="24"/>
      <c r="N249" s="6">
        <f t="shared" si="7"/>
        <v>234</v>
      </c>
    </row>
    <row r="250" spans="1:14">
      <c r="A250" s="9">
        <v>24</v>
      </c>
      <c r="B250" s="61"/>
      <c r="C250" s="41"/>
      <c r="D250" s="9">
        <v>5</v>
      </c>
      <c r="E250" s="9"/>
      <c r="F250" s="10"/>
      <c r="G250" s="10"/>
      <c r="H250" s="10"/>
      <c r="I250" s="10"/>
      <c r="J250" s="10"/>
      <c r="K250" s="10"/>
      <c r="L250" s="10"/>
      <c r="M250" s="24"/>
      <c r="N250" s="6">
        <f t="shared" si="7"/>
        <v>235</v>
      </c>
    </row>
    <row r="251" spans="1:14">
      <c r="A251" s="9">
        <v>24</v>
      </c>
      <c r="B251" s="10"/>
      <c r="C251" s="41"/>
      <c r="D251" s="9">
        <v>6</v>
      </c>
      <c r="E251" s="9"/>
      <c r="F251" s="10"/>
      <c r="G251" s="10"/>
      <c r="H251" s="10"/>
      <c r="I251" s="10"/>
      <c r="J251" s="10"/>
      <c r="K251" s="10"/>
      <c r="L251" s="10"/>
      <c r="M251" s="24"/>
      <c r="N251" s="6">
        <f t="shared" si="7"/>
        <v>236</v>
      </c>
    </row>
    <row r="252" spans="1:14">
      <c r="A252" s="9">
        <v>24</v>
      </c>
      <c r="B252" s="10"/>
      <c r="C252" s="41"/>
      <c r="D252" s="9">
        <v>7</v>
      </c>
      <c r="E252" s="9"/>
      <c r="F252" s="10"/>
      <c r="G252" s="10"/>
      <c r="H252" s="10"/>
      <c r="I252" s="10"/>
      <c r="J252" s="10"/>
      <c r="K252" s="10"/>
      <c r="L252" s="10"/>
      <c r="M252" s="24"/>
      <c r="N252" s="6">
        <f t="shared" si="7"/>
        <v>237</v>
      </c>
    </row>
    <row r="253" spans="1:14">
      <c r="A253" s="9">
        <v>24</v>
      </c>
      <c r="B253" s="10"/>
      <c r="C253" s="41"/>
      <c r="D253" s="9">
        <v>8</v>
      </c>
      <c r="E253" s="9"/>
      <c r="F253" s="10"/>
      <c r="G253" s="10"/>
      <c r="H253" s="10"/>
      <c r="I253" s="10"/>
      <c r="J253" s="10"/>
      <c r="K253" s="10"/>
      <c r="L253" s="10"/>
      <c r="M253" s="24"/>
      <c r="N253" s="6">
        <f t="shared" si="7"/>
        <v>238</v>
      </c>
    </row>
    <row r="254" spans="1:14">
      <c r="A254" s="9">
        <v>24</v>
      </c>
      <c r="B254" s="10"/>
      <c r="C254" s="41"/>
      <c r="D254" s="9">
        <v>9</v>
      </c>
      <c r="E254" s="9"/>
      <c r="F254" s="10"/>
      <c r="G254" s="10"/>
      <c r="H254" s="10"/>
      <c r="I254" s="10"/>
      <c r="J254" s="10"/>
      <c r="K254" s="10"/>
      <c r="L254" s="10"/>
      <c r="M254" s="24"/>
      <c r="N254" s="6">
        <f t="shared" si="7"/>
        <v>239</v>
      </c>
    </row>
    <row r="255" spans="1:14">
      <c r="A255" s="9">
        <v>24</v>
      </c>
      <c r="B255" s="10"/>
      <c r="C255" s="41"/>
      <c r="D255" s="9">
        <v>10</v>
      </c>
      <c r="E255" s="9"/>
      <c r="F255" s="10"/>
      <c r="G255" s="10"/>
      <c r="H255" s="10"/>
      <c r="I255" s="10"/>
      <c r="J255" s="10"/>
      <c r="K255" s="10"/>
      <c r="L255" s="10"/>
      <c r="M255" s="24"/>
      <c r="N255" s="6">
        <f t="shared" si="7"/>
        <v>240</v>
      </c>
    </row>
    <row r="256" spans="1:14" s="8" customFormat="1">
      <c r="A256" s="7"/>
      <c r="C256" s="43"/>
      <c r="D256" s="7"/>
      <c r="E256" s="7"/>
      <c r="G256" s="31"/>
      <c r="M256" s="25"/>
      <c r="N256" s="7"/>
    </row>
    <row r="257" spans="1:14" s="2" customFormat="1">
      <c r="A257" s="2" t="s">
        <v>9</v>
      </c>
      <c r="C257" s="36"/>
      <c r="D257" s="5"/>
      <c r="E257" s="5"/>
      <c r="M257" s="19" t="s">
        <v>16</v>
      </c>
      <c r="N257" s="6"/>
    </row>
    <row r="259" spans="1:14" s="2" customFormat="1">
      <c r="A259" s="5" t="s">
        <v>10</v>
      </c>
      <c r="B259" s="11" t="s">
        <v>5</v>
      </c>
      <c r="C259" s="39"/>
      <c r="D259" s="12" t="s">
        <v>11</v>
      </c>
      <c r="E259" s="12"/>
      <c r="F259" s="11" t="s">
        <v>4</v>
      </c>
      <c r="G259" s="11" t="s">
        <v>0</v>
      </c>
      <c r="H259" s="11" t="s">
        <v>1</v>
      </c>
      <c r="I259" s="11" t="s">
        <v>3</v>
      </c>
      <c r="J259" s="11" t="s">
        <v>2</v>
      </c>
      <c r="K259" s="11" t="s">
        <v>8</v>
      </c>
      <c r="L259" s="11" t="s">
        <v>6</v>
      </c>
      <c r="M259" s="23" t="s">
        <v>7</v>
      </c>
      <c r="N259" s="5"/>
    </row>
    <row r="260" spans="1:14">
      <c r="A260" s="6">
        <v>25</v>
      </c>
      <c r="D260" s="6">
        <v>1</v>
      </c>
      <c r="N260" s="6">
        <f>N255+1</f>
        <v>241</v>
      </c>
    </row>
    <row r="261" spans="1:14">
      <c r="A261" s="6">
        <v>25</v>
      </c>
      <c r="B261" s="49" t="s">
        <v>1714</v>
      </c>
      <c r="D261" s="6">
        <v>2</v>
      </c>
      <c r="N261" s="6">
        <f t="shared" ref="N261:N292" si="8">N260+1</f>
        <v>242</v>
      </c>
    </row>
    <row r="262" spans="1:14">
      <c r="A262" s="6">
        <v>25</v>
      </c>
      <c r="D262" s="6">
        <v>3</v>
      </c>
      <c r="N262" s="6">
        <f t="shared" si="8"/>
        <v>243</v>
      </c>
    </row>
    <row r="263" spans="1:14">
      <c r="A263" s="6">
        <v>25</v>
      </c>
      <c r="D263" s="6">
        <v>4</v>
      </c>
      <c r="N263" s="6">
        <f t="shared" si="8"/>
        <v>244</v>
      </c>
    </row>
    <row r="264" spans="1:14">
      <c r="A264" s="6">
        <v>25</v>
      </c>
      <c r="D264" s="6">
        <v>5</v>
      </c>
      <c r="N264" s="6">
        <f t="shared" si="8"/>
        <v>245</v>
      </c>
    </row>
    <row r="265" spans="1:14">
      <c r="A265" s="6">
        <v>25</v>
      </c>
      <c r="D265" s="6">
        <v>6</v>
      </c>
      <c r="N265" s="6">
        <f t="shared" si="8"/>
        <v>246</v>
      </c>
    </row>
    <row r="266" spans="1:14">
      <c r="A266" s="6">
        <v>25</v>
      </c>
      <c r="D266" s="6">
        <v>7</v>
      </c>
      <c r="N266" s="6">
        <f t="shared" si="8"/>
        <v>247</v>
      </c>
    </row>
    <row r="267" spans="1:14">
      <c r="A267" s="6">
        <v>25</v>
      </c>
      <c r="D267" s="6">
        <v>8</v>
      </c>
      <c r="N267" s="6">
        <f t="shared" si="8"/>
        <v>248</v>
      </c>
    </row>
    <row r="268" spans="1:14">
      <c r="A268" s="6">
        <v>25</v>
      </c>
      <c r="D268" s="6">
        <v>9</v>
      </c>
      <c r="N268" s="6">
        <f t="shared" si="8"/>
        <v>249</v>
      </c>
    </row>
    <row r="269" spans="1:14">
      <c r="A269" s="6">
        <v>25</v>
      </c>
      <c r="D269" s="6">
        <v>10</v>
      </c>
      <c r="N269" s="6">
        <f t="shared" si="8"/>
        <v>250</v>
      </c>
    </row>
    <row r="270" spans="1:14">
      <c r="A270" s="9">
        <v>26</v>
      </c>
      <c r="B270" s="10"/>
      <c r="C270" s="40"/>
      <c r="D270" s="9">
        <v>1</v>
      </c>
      <c r="E270" s="9"/>
      <c r="F270" s="10"/>
      <c r="G270" s="89"/>
      <c r="H270" s="158"/>
      <c r="I270" s="10"/>
      <c r="J270" s="10"/>
      <c r="K270" s="10"/>
      <c r="L270" s="10"/>
      <c r="M270" s="24"/>
      <c r="N270" s="6">
        <f t="shared" si="8"/>
        <v>251</v>
      </c>
    </row>
    <row r="271" spans="1:14">
      <c r="A271" s="9">
        <v>26</v>
      </c>
      <c r="B271" s="10"/>
      <c r="C271" s="41"/>
      <c r="D271" s="9">
        <v>2</v>
      </c>
      <c r="E271" s="9"/>
      <c r="F271" s="32"/>
      <c r="G271" s="88"/>
      <c r="H271" s="32"/>
      <c r="I271" s="32"/>
      <c r="J271" s="10"/>
      <c r="K271" s="10"/>
      <c r="L271" s="10"/>
      <c r="M271" s="24"/>
      <c r="N271" s="6">
        <f t="shared" si="8"/>
        <v>252</v>
      </c>
    </row>
    <row r="272" spans="1:14">
      <c r="A272" s="9">
        <v>26</v>
      </c>
      <c r="B272" s="48"/>
      <c r="C272" s="41"/>
      <c r="D272" s="9">
        <v>3</v>
      </c>
      <c r="E272" s="9"/>
      <c r="F272" s="10"/>
      <c r="G272" s="10"/>
      <c r="H272" s="10"/>
      <c r="I272" s="10"/>
      <c r="J272" s="10"/>
      <c r="K272" s="10"/>
      <c r="L272" s="10"/>
      <c r="M272" s="24"/>
      <c r="N272" s="6">
        <f t="shared" si="8"/>
        <v>253</v>
      </c>
    </row>
    <row r="273" spans="1:14">
      <c r="A273" s="9">
        <v>26</v>
      </c>
      <c r="B273" s="48"/>
      <c r="C273" s="41"/>
      <c r="D273" s="9">
        <v>4</v>
      </c>
      <c r="E273" s="9"/>
      <c r="F273" s="32"/>
      <c r="G273" s="88"/>
      <c r="H273" s="32"/>
      <c r="I273" s="32" t="s">
        <v>535</v>
      </c>
      <c r="J273" s="10"/>
      <c r="K273" s="10"/>
      <c r="L273" s="10"/>
      <c r="M273" s="24"/>
      <c r="N273" s="6">
        <f t="shared" si="8"/>
        <v>254</v>
      </c>
    </row>
    <row r="274" spans="1:14">
      <c r="A274" s="9">
        <v>26</v>
      </c>
      <c r="B274" s="48"/>
      <c r="C274" s="41"/>
      <c r="D274" s="9">
        <v>5</v>
      </c>
      <c r="E274" s="9"/>
      <c r="F274" s="10"/>
      <c r="G274" s="10"/>
      <c r="H274" s="10"/>
      <c r="I274" s="10"/>
      <c r="J274" s="10"/>
      <c r="K274" s="10"/>
      <c r="L274" s="10"/>
      <c r="M274" s="24"/>
      <c r="N274" s="6">
        <f t="shared" si="8"/>
        <v>255</v>
      </c>
    </row>
    <row r="275" spans="1:14">
      <c r="A275" s="9">
        <v>26</v>
      </c>
      <c r="B275" s="10"/>
      <c r="C275" s="41"/>
      <c r="D275" s="9">
        <v>6</v>
      </c>
      <c r="E275" s="9"/>
      <c r="F275" s="10"/>
      <c r="G275" s="10"/>
      <c r="H275" s="10"/>
      <c r="I275" s="10"/>
      <c r="J275" s="10"/>
      <c r="K275" s="10"/>
      <c r="L275" s="10"/>
      <c r="M275" s="24"/>
      <c r="N275" s="6">
        <f t="shared" si="8"/>
        <v>256</v>
      </c>
    </row>
    <row r="276" spans="1:14">
      <c r="A276" s="9">
        <v>26</v>
      </c>
      <c r="B276" s="10"/>
      <c r="C276" s="41"/>
      <c r="D276" s="9">
        <v>7</v>
      </c>
      <c r="E276" s="9"/>
      <c r="F276" s="10"/>
      <c r="G276" s="10"/>
      <c r="H276" s="10"/>
      <c r="I276" s="10"/>
      <c r="J276" s="10"/>
      <c r="K276" s="10"/>
      <c r="L276" s="10"/>
      <c r="M276" s="24"/>
      <c r="N276" s="6">
        <f t="shared" si="8"/>
        <v>257</v>
      </c>
    </row>
    <row r="277" spans="1:14">
      <c r="A277" s="9">
        <v>26</v>
      </c>
      <c r="B277" s="10"/>
      <c r="C277" s="41"/>
      <c r="D277" s="9">
        <v>8</v>
      </c>
      <c r="E277" s="9"/>
      <c r="F277" s="10"/>
      <c r="G277" s="10"/>
      <c r="H277" s="10"/>
      <c r="I277" s="10"/>
      <c r="J277" s="10"/>
      <c r="K277" s="10"/>
      <c r="L277" s="10"/>
      <c r="M277" s="24"/>
      <c r="N277" s="6">
        <f t="shared" si="8"/>
        <v>258</v>
      </c>
    </row>
    <row r="278" spans="1:14">
      <c r="A278" s="9">
        <v>26</v>
      </c>
      <c r="B278" s="10"/>
      <c r="C278" s="41"/>
      <c r="D278" s="9">
        <v>9</v>
      </c>
      <c r="E278" s="9"/>
      <c r="F278" s="10"/>
      <c r="G278" s="10"/>
      <c r="H278" s="10"/>
      <c r="I278" s="10"/>
      <c r="J278" s="10"/>
      <c r="K278" s="10"/>
      <c r="L278" s="10"/>
      <c r="M278" s="24"/>
      <c r="N278" s="6">
        <f t="shared" si="8"/>
        <v>259</v>
      </c>
    </row>
    <row r="279" spans="1:14">
      <c r="A279" s="9">
        <v>26</v>
      </c>
      <c r="B279" s="10"/>
      <c r="C279" s="41"/>
      <c r="D279" s="9">
        <v>10</v>
      </c>
      <c r="E279" s="9"/>
      <c r="F279" s="10"/>
      <c r="G279" s="10"/>
      <c r="H279" s="10"/>
      <c r="I279" s="10"/>
      <c r="J279" s="10"/>
      <c r="K279" s="10"/>
      <c r="L279" s="10"/>
      <c r="M279" s="24"/>
      <c r="N279" s="6">
        <f t="shared" si="8"/>
        <v>260</v>
      </c>
    </row>
    <row r="280" spans="1:14">
      <c r="A280" s="6">
        <v>27</v>
      </c>
      <c r="D280" s="6">
        <v>1</v>
      </c>
      <c r="N280" s="6">
        <f t="shared" si="8"/>
        <v>261</v>
      </c>
    </row>
    <row r="281" spans="1:14">
      <c r="A281" s="6">
        <v>27</v>
      </c>
      <c r="D281" s="6">
        <v>2</v>
      </c>
      <c r="N281" s="6">
        <f t="shared" si="8"/>
        <v>262</v>
      </c>
    </row>
    <row r="282" spans="1:14">
      <c r="A282" s="6">
        <v>27</v>
      </c>
      <c r="D282" s="6">
        <v>3</v>
      </c>
      <c r="N282" s="6">
        <f t="shared" si="8"/>
        <v>263</v>
      </c>
    </row>
    <row r="283" spans="1:14">
      <c r="A283" s="6">
        <v>27</v>
      </c>
      <c r="D283" s="6">
        <v>4</v>
      </c>
      <c r="N283" s="6">
        <f t="shared" si="8"/>
        <v>264</v>
      </c>
    </row>
    <row r="284" spans="1:14">
      <c r="A284" s="6">
        <v>27</v>
      </c>
      <c r="D284" s="6">
        <v>5</v>
      </c>
      <c r="N284" s="6">
        <f t="shared" si="8"/>
        <v>265</v>
      </c>
    </row>
    <row r="285" spans="1:14">
      <c r="A285" s="6">
        <v>27</v>
      </c>
      <c r="D285" s="6">
        <v>6</v>
      </c>
      <c r="N285" s="6">
        <f t="shared" si="8"/>
        <v>266</v>
      </c>
    </row>
    <row r="286" spans="1:14">
      <c r="A286" s="6">
        <v>27</v>
      </c>
      <c r="D286" s="6">
        <v>7</v>
      </c>
      <c r="N286" s="6">
        <f t="shared" si="8"/>
        <v>267</v>
      </c>
    </row>
    <row r="287" spans="1:14">
      <c r="A287" s="6">
        <v>27</v>
      </c>
      <c r="D287" s="6">
        <v>8</v>
      </c>
      <c r="N287" s="6">
        <f t="shared" si="8"/>
        <v>268</v>
      </c>
    </row>
    <row r="288" spans="1:14">
      <c r="A288" s="6">
        <v>27</v>
      </c>
      <c r="D288" s="6">
        <v>9</v>
      </c>
      <c r="N288" s="6">
        <f t="shared" si="8"/>
        <v>269</v>
      </c>
    </row>
    <row r="289" spans="1:14">
      <c r="A289" s="6">
        <v>27</v>
      </c>
      <c r="D289" s="6">
        <v>10</v>
      </c>
      <c r="N289" s="6">
        <f t="shared" si="8"/>
        <v>270</v>
      </c>
    </row>
    <row r="290" spans="1:14">
      <c r="A290" s="9">
        <v>28</v>
      </c>
      <c r="B290" s="10"/>
      <c r="C290" s="40"/>
      <c r="D290" s="9">
        <v>1</v>
      </c>
      <c r="E290" s="9"/>
      <c r="F290" s="10"/>
      <c r="G290" s="89"/>
      <c r="H290" s="158"/>
      <c r="I290" s="10"/>
      <c r="J290" s="10"/>
      <c r="K290" s="10"/>
      <c r="L290" s="10"/>
      <c r="M290" s="24"/>
      <c r="N290" s="6">
        <f t="shared" si="8"/>
        <v>271</v>
      </c>
    </row>
    <row r="291" spans="1:14">
      <c r="A291" s="9">
        <v>28</v>
      </c>
      <c r="B291" s="10"/>
      <c r="C291" s="41"/>
      <c r="D291" s="9">
        <v>2</v>
      </c>
      <c r="E291" s="9"/>
      <c r="F291" s="32"/>
      <c r="G291" s="88"/>
      <c r="H291" s="32"/>
      <c r="I291" s="32"/>
      <c r="J291" s="10"/>
      <c r="K291" s="10"/>
      <c r="L291" s="10"/>
      <c r="M291" s="24"/>
      <c r="N291" s="6">
        <f t="shared" si="8"/>
        <v>272</v>
      </c>
    </row>
    <row r="292" spans="1:14">
      <c r="A292" s="9">
        <v>28</v>
      </c>
      <c r="B292" s="48"/>
      <c r="C292" s="41"/>
      <c r="D292" s="9">
        <v>3</v>
      </c>
      <c r="E292" s="9"/>
      <c r="F292" s="10"/>
      <c r="G292" s="10"/>
      <c r="H292" s="10"/>
      <c r="I292" s="10"/>
      <c r="J292" s="10"/>
      <c r="K292" s="10"/>
      <c r="L292" s="10"/>
      <c r="M292" s="24"/>
      <c r="N292" s="6">
        <f t="shared" si="8"/>
        <v>273</v>
      </c>
    </row>
    <row r="293" spans="1:14">
      <c r="A293" s="9">
        <v>28</v>
      </c>
      <c r="B293" s="48"/>
      <c r="C293" s="41"/>
      <c r="D293" s="9">
        <v>4</v>
      </c>
      <c r="E293" s="9"/>
      <c r="F293" s="32"/>
      <c r="G293" s="88"/>
      <c r="H293" s="32"/>
      <c r="I293" s="32" t="s">
        <v>535</v>
      </c>
      <c r="J293" s="10"/>
      <c r="K293" s="10"/>
      <c r="L293" s="10"/>
      <c r="M293" s="24"/>
      <c r="N293" s="6">
        <f t="shared" ref="N293:N319" si="9">N292+1</f>
        <v>274</v>
      </c>
    </row>
    <row r="294" spans="1:14">
      <c r="A294" s="9">
        <v>28</v>
      </c>
      <c r="B294" s="48"/>
      <c r="C294" s="41"/>
      <c r="D294" s="9">
        <v>5</v>
      </c>
      <c r="E294" s="9"/>
      <c r="F294" s="10"/>
      <c r="G294" s="10"/>
      <c r="H294" s="10"/>
      <c r="I294" s="10"/>
      <c r="J294" s="10"/>
      <c r="K294" s="10"/>
      <c r="L294" s="10"/>
      <c r="M294" s="24"/>
      <c r="N294" s="6">
        <f t="shared" si="9"/>
        <v>275</v>
      </c>
    </row>
    <row r="295" spans="1:14">
      <c r="A295" s="9">
        <v>28</v>
      </c>
      <c r="B295" s="10"/>
      <c r="C295" s="41"/>
      <c r="D295" s="9">
        <v>6</v>
      </c>
      <c r="E295" s="9"/>
      <c r="F295" s="10"/>
      <c r="G295" s="10"/>
      <c r="H295" s="10"/>
      <c r="I295" s="10"/>
      <c r="J295" s="10"/>
      <c r="K295" s="10"/>
      <c r="L295" s="10"/>
      <c r="M295" s="24"/>
      <c r="N295" s="6">
        <f t="shared" si="9"/>
        <v>276</v>
      </c>
    </row>
    <row r="296" spans="1:14">
      <c r="A296" s="9">
        <v>28</v>
      </c>
      <c r="B296" s="10"/>
      <c r="C296" s="41"/>
      <c r="D296" s="9">
        <v>7</v>
      </c>
      <c r="E296" s="9"/>
      <c r="F296" s="10"/>
      <c r="G296" s="10"/>
      <c r="H296" s="10"/>
      <c r="I296" s="10"/>
      <c r="J296" s="10"/>
      <c r="K296" s="10"/>
      <c r="L296" s="10"/>
      <c r="M296" s="24"/>
      <c r="N296" s="6">
        <f t="shared" si="9"/>
        <v>277</v>
      </c>
    </row>
    <row r="297" spans="1:14">
      <c r="A297" s="9">
        <v>28</v>
      </c>
      <c r="B297" s="10"/>
      <c r="C297" s="41"/>
      <c r="D297" s="9">
        <v>8</v>
      </c>
      <c r="E297" s="9"/>
      <c r="F297" s="10"/>
      <c r="G297" s="10"/>
      <c r="H297" s="10"/>
      <c r="I297" s="10"/>
      <c r="J297" s="10"/>
      <c r="K297" s="10"/>
      <c r="L297" s="10"/>
      <c r="M297" s="24"/>
      <c r="N297" s="6">
        <f t="shared" si="9"/>
        <v>278</v>
      </c>
    </row>
    <row r="298" spans="1:14">
      <c r="A298" s="9">
        <v>28</v>
      </c>
      <c r="B298" s="10"/>
      <c r="C298" s="41"/>
      <c r="D298" s="9">
        <v>9</v>
      </c>
      <c r="E298" s="9"/>
      <c r="F298" s="10"/>
      <c r="G298" s="10"/>
      <c r="H298" s="10"/>
      <c r="I298" s="10"/>
      <c r="J298" s="10"/>
      <c r="K298" s="10"/>
      <c r="L298" s="10"/>
      <c r="M298" s="24"/>
      <c r="N298" s="6">
        <f t="shared" si="9"/>
        <v>279</v>
      </c>
    </row>
    <row r="299" spans="1:14">
      <c r="A299" s="9">
        <v>28</v>
      </c>
      <c r="B299" s="10"/>
      <c r="C299" s="41"/>
      <c r="D299" s="9">
        <v>10</v>
      </c>
      <c r="E299" s="9"/>
      <c r="F299" s="10"/>
      <c r="G299" s="10"/>
      <c r="H299" s="10"/>
      <c r="I299" s="10"/>
      <c r="J299" s="10"/>
      <c r="K299" s="10"/>
      <c r="L299" s="10"/>
      <c r="M299" s="24"/>
      <c r="N299" s="6">
        <f t="shared" si="9"/>
        <v>280</v>
      </c>
    </row>
    <row r="300" spans="1:14">
      <c r="A300" s="6">
        <v>29</v>
      </c>
      <c r="B300" s="8"/>
      <c r="C300" s="42"/>
      <c r="D300" s="7">
        <v>1</v>
      </c>
      <c r="E300" s="7"/>
      <c r="F300" s="8"/>
      <c r="N300" s="6">
        <f t="shared" si="9"/>
        <v>281</v>
      </c>
    </row>
    <row r="301" spans="1:14">
      <c r="A301" s="6">
        <v>29</v>
      </c>
      <c r="C301" s="42"/>
      <c r="D301" s="6">
        <v>2</v>
      </c>
      <c r="N301" s="6">
        <f t="shared" si="9"/>
        <v>282</v>
      </c>
    </row>
    <row r="302" spans="1:14">
      <c r="A302" s="6">
        <v>29</v>
      </c>
      <c r="D302" s="6">
        <v>3</v>
      </c>
      <c r="N302" s="6">
        <f t="shared" si="9"/>
        <v>283</v>
      </c>
    </row>
    <row r="303" spans="1:14">
      <c r="A303" s="6">
        <v>29</v>
      </c>
      <c r="D303" s="6">
        <v>4</v>
      </c>
      <c r="N303" s="6">
        <f t="shared" si="9"/>
        <v>284</v>
      </c>
    </row>
    <row r="304" spans="1:14">
      <c r="A304" s="6">
        <v>29</v>
      </c>
      <c r="D304" s="6">
        <v>5</v>
      </c>
      <c r="N304" s="6">
        <f t="shared" si="9"/>
        <v>285</v>
      </c>
    </row>
    <row r="305" spans="1:14">
      <c r="A305" s="6">
        <v>29</v>
      </c>
      <c r="D305" s="6">
        <v>6</v>
      </c>
      <c r="N305" s="6">
        <f t="shared" si="9"/>
        <v>286</v>
      </c>
    </row>
    <row r="306" spans="1:14">
      <c r="A306" s="6">
        <v>29</v>
      </c>
      <c r="D306" s="6">
        <v>7</v>
      </c>
      <c r="N306" s="6">
        <f t="shared" si="9"/>
        <v>287</v>
      </c>
    </row>
    <row r="307" spans="1:14">
      <c r="A307" s="6">
        <v>29</v>
      </c>
      <c r="D307" s="6">
        <v>8</v>
      </c>
      <c r="N307" s="6">
        <f t="shared" si="9"/>
        <v>288</v>
      </c>
    </row>
    <row r="308" spans="1:14">
      <c r="A308" s="6">
        <v>29</v>
      </c>
      <c r="D308" s="6">
        <v>9</v>
      </c>
      <c r="N308" s="6">
        <f t="shared" si="9"/>
        <v>289</v>
      </c>
    </row>
    <row r="309" spans="1:14">
      <c r="A309" s="6">
        <v>29</v>
      </c>
      <c r="D309" s="6">
        <v>10</v>
      </c>
      <c r="N309" s="6">
        <f t="shared" si="9"/>
        <v>290</v>
      </c>
    </row>
    <row r="310" spans="1:14">
      <c r="A310" s="9">
        <v>30</v>
      </c>
      <c r="B310" s="10"/>
      <c r="C310" s="40"/>
      <c r="D310" s="9">
        <v>1</v>
      </c>
      <c r="E310" s="9"/>
      <c r="F310" s="208"/>
      <c r="G310" s="88"/>
      <c r="H310" s="10"/>
      <c r="I310" s="208"/>
      <c r="J310" s="208"/>
      <c r="K310" s="208"/>
      <c r="L310" s="208"/>
      <c r="M310" s="209"/>
      <c r="N310" s="6">
        <f t="shared" si="9"/>
        <v>291</v>
      </c>
    </row>
    <row r="311" spans="1:14">
      <c r="A311" s="9">
        <v>30</v>
      </c>
      <c r="B311" s="10"/>
      <c r="C311" s="41"/>
      <c r="D311" s="9">
        <v>2</v>
      </c>
      <c r="E311" s="9"/>
      <c r="F311" s="10"/>
      <c r="G311" s="10"/>
      <c r="H311" s="10"/>
      <c r="I311" s="10"/>
      <c r="J311" s="10"/>
      <c r="K311" s="208"/>
      <c r="L311" s="208"/>
      <c r="M311" s="209"/>
      <c r="N311" s="6">
        <f t="shared" si="9"/>
        <v>292</v>
      </c>
    </row>
    <row r="312" spans="1:14">
      <c r="A312" s="9">
        <v>30</v>
      </c>
      <c r="B312" s="10"/>
      <c r="C312" s="40"/>
      <c r="D312" s="9">
        <v>3</v>
      </c>
      <c r="E312" s="9"/>
      <c r="F312" s="10"/>
      <c r="G312" s="10"/>
      <c r="H312" s="208"/>
      <c r="I312" s="208"/>
      <c r="J312" s="208"/>
      <c r="K312" s="208"/>
      <c r="L312" s="208"/>
      <c r="M312" s="24"/>
      <c r="N312" s="6">
        <f t="shared" si="9"/>
        <v>293</v>
      </c>
    </row>
    <row r="313" spans="1:14">
      <c r="A313" s="9">
        <v>30</v>
      </c>
      <c r="B313" s="10"/>
      <c r="C313" s="41"/>
      <c r="D313" s="9">
        <v>4</v>
      </c>
      <c r="E313" s="9"/>
      <c r="F313" s="10"/>
      <c r="G313" s="10"/>
      <c r="H313" s="10"/>
      <c r="I313" s="10"/>
      <c r="J313" s="10"/>
      <c r="K313" s="10"/>
      <c r="L313" s="208"/>
      <c r="M313" s="24"/>
      <c r="N313" s="6">
        <f t="shared" si="9"/>
        <v>294</v>
      </c>
    </row>
    <row r="314" spans="1:14">
      <c r="A314" s="9">
        <v>30</v>
      </c>
      <c r="B314" s="10"/>
      <c r="C314" s="40"/>
      <c r="D314" s="9">
        <v>5</v>
      </c>
      <c r="E314" s="9"/>
      <c r="F314" s="10"/>
      <c r="G314" s="89"/>
      <c r="H314" s="10"/>
      <c r="I314" s="10"/>
      <c r="J314" s="10"/>
      <c r="K314" s="10"/>
      <c r="L314" s="208"/>
      <c r="M314" s="24"/>
      <c r="N314" s="6">
        <f t="shared" si="9"/>
        <v>295</v>
      </c>
    </row>
    <row r="315" spans="1:14">
      <c r="A315" s="9">
        <v>30</v>
      </c>
      <c r="B315" s="50"/>
      <c r="C315" s="40"/>
      <c r="D315" s="9">
        <v>1</v>
      </c>
      <c r="E315" s="9"/>
      <c r="F315" s="10"/>
      <c r="G315" s="88"/>
      <c r="H315" s="10"/>
      <c r="I315" s="10"/>
      <c r="J315" s="10"/>
      <c r="K315" s="10"/>
      <c r="L315" s="10"/>
      <c r="M315" s="24"/>
      <c r="N315" s="6">
        <f t="shared" si="9"/>
        <v>296</v>
      </c>
    </row>
    <row r="316" spans="1:14">
      <c r="A316" s="9">
        <v>30</v>
      </c>
      <c r="B316" s="10"/>
      <c r="C316" s="40"/>
      <c r="D316" s="9">
        <v>2</v>
      </c>
      <c r="E316" s="9"/>
      <c r="F316" s="10"/>
      <c r="G316" s="89"/>
      <c r="H316" s="10"/>
      <c r="I316" s="10"/>
      <c r="J316" s="10"/>
      <c r="K316" s="10"/>
      <c r="L316" s="10"/>
      <c r="M316" s="24"/>
      <c r="N316" s="6">
        <f t="shared" si="9"/>
        <v>297</v>
      </c>
    </row>
    <row r="317" spans="1:14">
      <c r="A317" s="9">
        <v>30</v>
      </c>
      <c r="B317" s="157"/>
      <c r="C317" s="40"/>
      <c r="D317" s="9">
        <v>3</v>
      </c>
      <c r="E317" s="9"/>
      <c r="F317" s="10"/>
      <c r="G317" s="10"/>
      <c r="H317" s="10"/>
      <c r="I317" s="10"/>
      <c r="J317" s="10"/>
      <c r="K317" s="10"/>
      <c r="L317" s="10"/>
      <c r="M317" s="24"/>
      <c r="N317" s="6">
        <f t="shared" si="9"/>
        <v>298</v>
      </c>
    </row>
    <row r="318" spans="1:14">
      <c r="A318" s="9">
        <v>30</v>
      </c>
      <c r="B318" s="157"/>
      <c r="C318" s="40"/>
      <c r="D318" s="9">
        <v>4</v>
      </c>
      <c r="E318" s="9"/>
      <c r="F318" s="10"/>
      <c r="G318" s="89"/>
      <c r="H318" s="10"/>
      <c r="I318" s="10"/>
      <c r="J318" s="10"/>
      <c r="K318" s="10"/>
      <c r="L318" s="10"/>
      <c r="M318" s="24"/>
      <c r="N318" s="6">
        <f t="shared" si="9"/>
        <v>299</v>
      </c>
    </row>
    <row r="319" spans="1:14">
      <c r="A319" s="9">
        <v>30</v>
      </c>
      <c r="B319" s="157"/>
      <c r="C319" s="40"/>
      <c r="D319" s="9">
        <v>5</v>
      </c>
      <c r="E319" s="9"/>
      <c r="F319" s="10"/>
      <c r="G319" s="89"/>
      <c r="H319" s="10"/>
      <c r="I319" s="10"/>
      <c r="J319" s="10"/>
      <c r="K319" s="10"/>
      <c r="L319" s="10"/>
      <c r="M319" s="24"/>
      <c r="N319" s="6">
        <f t="shared" si="9"/>
        <v>300</v>
      </c>
    </row>
    <row r="320" spans="1:14" s="8" customFormat="1">
      <c r="A320" s="7"/>
      <c r="C320" s="43"/>
      <c r="D320" s="7"/>
      <c r="E320" s="7"/>
      <c r="M320" s="25"/>
      <c r="N320" s="7"/>
    </row>
    <row r="321" spans="1:14" s="2" customFormat="1">
      <c r="A321" s="2" t="s">
        <v>9</v>
      </c>
      <c r="C321" s="36"/>
      <c r="D321" s="5"/>
      <c r="E321" s="5"/>
      <c r="M321" s="19" t="s">
        <v>17</v>
      </c>
      <c r="N321" s="6"/>
    </row>
    <row r="323" spans="1:14" s="2" customFormat="1">
      <c r="A323" s="5" t="s">
        <v>10</v>
      </c>
      <c r="B323" s="11" t="s">
        <v>5</v>
      </c>
      <c r="C323" s="39"/>
      <c r="D323" s="12" t="s">
        <v>11</v>
      </c>
      <c r="E323" s="12"/>
      <c r="F323" s="11" t="s">
        <v>4</v>
      </c>
      <c r="G323" s="11" t="s">
        <v>0</v>
      </c>
      <c r="H323" s="11" t="s">
        <v>1</v>
      </c>
      <c r="I323" s="11" t="s">
        <v>3</v>
      </c>
      <c r="J323" s="11" t="s">
        <v>2</v>
      </c>
      <c r="K323" s="11" t="s">
        <v>8</v>
      </c>
      <c r="L323" s="11" t="s">
        <v>6</v>
      </c>
      <c r="M323" s="23" t="s">
        <v>7</v>
      </c>
      <c r="N323" s="5"/>
    </row>
    <row r="324" spans="1:14">
      <c r="A324" s="6">
        <v>31</v>
      </c>
      <c r="B324" s="8"/>
      <c r="C324" s="37"/>
      <c r="D324" s="7">
        <v>1</v>
      </c>
      <c r="E324" s="7"/>
      <c r="F324" s="8"/>
      <c r="G324" s="113"/>
      <c r="H324" s="8"/>
      <c r="I324" s="8"/>
      <c r="J324" s="8"/>
      <c r="K324" s="8"/>
      <c r="L324" s="8"/>
      <c r="M324" s="25"/>
      <c r="N324" s="6">
        <f>N319+1</f>
        <v>301</v>
      </c>
    </row>
    <row r="325" spans="1:14">
      <c r="A325" s="6">
        <v>31</v>
      </c>
      <c r="B325" s="8"/>
      <c r="C325" s="43"/>
      <c r="D325" s="7">
        <v>2</v>
      </c>
      <c r="E325" s="7"/>
      <c r="F325" s="8"/>
      <c r="G325" s="113"/>
      <c r="H325" s="8"/>
      <c r="I325" s="8"/>
      <c r="J325" s="8"/>
      <c r="K325" s="8"/>
      <c r="L325" s="8"/>
      <c r="M325" s="25"/>
      <c r="N325" s="6">
        <f t="shared" ref="N325:N356" si="10">N324+1</f>
        <v>302</v>
      </c>
    </row>
    <row r="326" spans="1:14">
      <c r="A326" s="6">
        <v>31</v>
      </c>
      <c r="B326" s="49" t="s">
        <v>1714</v>
      </c>
      <c r="C326" s="43"/>
      <c r="D326" s="7">
        <v>3</v>
      </c>
      <c r="E326" s="7"/>
      <c r="F326" s="8"/>
      <c r="G326" s="82"/>
      <c r="H326" s="8"/>
      <c r="I326" s="8"/>
      <c r="J326" s="8"/>
      <c r="K326" s="8"/>
      <c r="L326" s="8"/>
      <c r="N326" s="6">
        <f t="shared" si="10"/>
        <v>303</v>
      </c>
    </row>
    <row r="327" spans="1:14">
      <c r="A327" s="6">
        <v>31</v>
      </c>
      <c r="B327" s="35"/>
      <c r="D327" s="6">
        <v>4</v>
      </c>
      <c r="N327" s="6">
        <f t="shared" si="10"/>
        <v>304</v>
      </c>
    </row>
    <row r="328" spans="1:14">
      <c r="A328" s="6">
        <v>31</v>
      </c>
      <c r="B328" s="60"/>
      <c r="D328" s="6">
        <v>5</v>
      </c>
      <c r="N328" s="6">
        <f t="shared" si="10"/>
        <v>305</v>
      </c>
    </row>
    <row r="329" spans="1:14">
      <c r="A329" s="6">
        <v>31</v>
      </c>
      <c r="D329" s="6">
        <v>6</v>
      </c>
      <c r="N329" s="6">
        <f t="shared" si="10"/>
        <v>306</v>
      </c>
    </row>
    <row r="330" spans="1:14">
      <c r="A330" s="6">
        <v>31</v>
      </c>
      <c r="D330" s="6">
        <v>7</v>
      </c>
      <c r="N330" s="6">
        <f t="shared" si="10"/>
        <v>307</v>
      </c>
    </row>
    <row r="331" spans="1:14">
      <c r="A331" s="6">
        <v>31</v>
      </c>
      <c r="D331" s="6">
        <v>8</v>
      </c>
      <c r="N331" s="6">
        <f t="shared" si="10"/>
        <v>308</v>
      </c>
    </row>
    <row r="332" spans="1:14">
      <c r="A332" s="6">
        <v>31</v>
      </c>
      <c r="D332" s="6">
        <v>9</v>
      </c>
      <c r="N332" s="6">
        <f t="shared" si="10"/>
        <v>309</v>
      </c>
    </row>
    <row r="333" spans="1:14">
      <c r="A333" s="6">
        <v>31</v>
      </c>
      <c r="D333" s="6">
        <v>10</v>
      </c>
      <c r="N333" s="6">
        <f t="shared" si="10"/>
        <v>310</v>
      </c>
    </row>
    <row r="334" spans="1:14">
      <c r="A334" s="9">
        <v>32</v>
      </c>
      <c r="B334" s="10"/>
      <c r="C334" s="41"/>
      <c r="D334" s="9">
        <v>1</v>
      </c>
      <c r="E334" s="9"/>
      <c r="F334" s="41"/>
      <c r="G334" s="41"/>
      <c r="H334" s="41"/>
      <c r="I334" s="41"/>
      <c r="J334" s="41"/>
      <c r="K334" s="41"/>
      <c r="L334" s="41"/>
      <c r="M334" s="41"/>
      <c r="N334" s="6">
        <f t="shared" si="10"/>
        <v>311</v>
      </c>
    </row>
    <row r="335" spans="1:14">
      <c r="A335" s="9">
        <v>32</v>
      </c>
      <c r="B335" s="10"/>
      <c r="C335" s="41"/>
      <c r="D335" s="9">
        <v>2</v>
      </c>
      <c r="E335" s="9"/>
      <c r="F335" s="41"/>
      <c r="G335" s="41"/>
      <c r="H335" s="41"/>
      <c r="I335" s="41"/>
      <c r="J335" s="41"/>
      <c r="K335" s="41"/>
      <c r="L335" s="41"/>
      <c r="M335" s="41"/>
      <c r="N335" s="6">
        <f t="shared" si="10"/>
        <v>312</v>
      </c>
    </row>
    <row r="336" spans="1:14">
      <c r="A336" s="9">
        <v>32</v>
      </c>
      <c r="B336" s="10"/>
      <c r="C336" s="41"/>
      <c r="D336" s="9">
        <v>3</v>
      </c>
      <c r="E336" s="9"/>
      <c r="F336" s="10"/>
      <c r="G336" s="10"/>
      <c r="H336" s="10"/>
      <c r="I336" s="10"/>
      <c r="J336" s="10"/>
      <c r="K336" s="10"/>
      <c r="L336" s="10"/>
      <c r="M336" s="24"/>
      <c r="N336" s="6">
        <f t="shared" si="10"/>
        <v>313</v>
      </c>
    </row>
    <row r="337" spans="1:14">
      <c r="A337" s="9">
        <v>32</v>
      </c>
      <c r="B337" s="10"/>
      <c r="C337" s="40"/>
      <c r="D337" s="9">
        <v>4</v>
      </c>
      <c r="E337" s="9"/>
      <c r="F337" s="10"/>
      <c r="G337" s="89"/>
      <c r="H337" s="10"/>
      <c r="I337" s="10"/>
      <c r="J337" s="10"/>
      <c r="K337" s="10"/>
      <c r="L337" s="10"/>
      <c r="M337" s="24"/>
      <c r="N337" s="6">
        <f t="shared" si="10"/>
        <v>314</v>
      </c>
    </row>
    <row r="338" spans="1:14">
      <c r="A338" s="9">
        <v>32</v>
      </c>
      <c r="B338" s="10"/>
      <c r="C338" s="41"/>
      <c r="D338" s="9">
        <v>5</v>
      </c>
      <c r="E338" s="9"/>
      <c r="F338" s="10"/>
      <c r="G338" s="10"/>
      <c r="H338" s="10"/>
      <c r="I338" s="10"/>
      <c r="J338" s="10"/>
      <c r="K338" s="10"/>
      <c r="L338" s="10"/>
      <c r="M338" s="24"/>
      <c r="N338" s="6">
        <f t="shared" si="10"/>
        <v>315</v>
      </c>
    </row>
    <row r="339" spans="1:14">
      <c r="A339" s="9">
        <v>32</v>
      </c>
      <c r="B339" s="10"/>
      <c r="C339" s="41"/>
      <c r="D339" s="9">
        <v>4</v>
      </c>
      <c r="E339" s="9"/>
      <c r="F339" s="10"/>
      <c r="G339" s="10"/>
      <c r="H339" s="10"/>
      <c r="I339" s="10"/>
      <c r="J339" s="10"/>
      <c r="K339" s="10"/>
      <c r="L339" s="10"/>
      <c r="M339" s="24"/>
      <c r="N339" s="6">
        <f t="shared" si="10"/>
        <v>316</v>
      </c>
    </row>
    <row r="340" spans="1:14">
      <c r="A340" s="9">
        <v>32</v>
      </c>
      <c r="B340" s="10"/>
      <c r="C340" s="41"/>
      <c r="D340" s="9">
        <v>5</v>
      </c>
      <c r="E340" s="9"/>
      <c r="F340" s="10"/>
      <c r="G340" s="10"/>
      <c r="H340" s="10"/>
      <c r="I340" s="10"/>
      <c r="J340" s="10"/>
      <c r="K340" s="10"/>
      <c r="L340" s="10"/>
      <c r="M340" s="24"/>
      <c r="N340" s="6">
        <f t="shared" si="10"/>
        <v>317</v>
      </c>
    </row>
    <row r="341" spans="1:14">
      <c r="A341" s="9">
        <v>32</v>
      </c>
      <c r="B341" s="10"/>
      <c r="C341" s="41"/>
      <c r="D341" s="9">
        <v>6</v>
      </c>
      <c r="E341" s="9"/>
      <c r="F341" s="10"/>
      <c r="G341" s="10"/>
      <c r="H341" s="10"/>
      <c r="I341" s="10"/>
      <c r="J341" s="10"/>
      <c r="K341" s="10"/>
      <c r="L341" s="10"/>
      <c r="M341" s="24"/>
      <c r="N341" s="6">
        <f t="shared" si="10"/>
        <v>318</v>
      </c>
    </row>
    <row r="342" spans="1:14">
      <c r="A342" s="9">
        <v>32</v>
      </c>
      <c r="B342" s="10"/>
      <c r="C342" s="41"/>
      <c r="D342" s="9">
        <v>9</v>
      </c>
      <c r="E342" s="9"/>
      <c r="F342" s="10"/>
      <c r="G342" s="10"/>
      <c r="H342" s="10"/>
      <c r="I342" s="10"/>
      <c r="J342" s="10"/>
      <c r="K342" s="10"/>
      <c r="L342" s="10"/>
      <c r="M342" s="24"/>
      <c r="N342" s="6">
        <f t="shared" si="10"/>
        <v>319</v>
      </c>
    </row>
    <row r="343" spans="1:14">
      <c r="A343" s="9">
        <v>32</v>
      </c>
      <c r="B343" s="10"/>
      <c r="C343" s="41"/>
      <c r="D343" s="9">
        <v>10</v>
      </c>
      <c r="E343" s="9"/>
      <c r="F343" s="10"/>
      <c r="G343" s="10"/>
      <c r="H343" s="10"/>
      <c r="I343" s="10"/>
      <c r="J343" s="10"/>
      <c r="K343" s="10"/>
      <c r="L343" s="10"/>
      <c r="M343" s="24"/>
      <c r="N343" s="6">
        <f t="shared" si="10"/>
        <v>320</v>
      </c>
    </row>
    <row r="344" spans="1:14">
      <c r="A344" s="7">
        <v>33</v>
      </c>
      <c r="D344" s="7">
        <v>1</v>
      </c>
      <c r="N344" s="6">
        <f t="shared" si="10"/>
        <v>321</v>
      </c>
    </row>
    <row r="345" spans="1:14">
      <c r="A345" s="7">
        <v>33</v>
      </c>
      <c r="D345" s="7">
        <v>2</v>
      </c>
      <c r="N345" s="6">
        <f t="shared" si="10"/>
        <v>322</v>
      </c>
    </row>
    <row r="346" spans="1:14">
      <c r="A346" s="7">
        <v>33</v>
      </c>
      <c r="B346" s="35"/>
      <c r="D346" s="7">
        <v>3</v>
      </c>
      <c r="N346" s="6">
        <f t="shared" si="10"/>
        <v>323</v>
      </c>
    </row>
    <row r="347" spans="1:14">
      <c r="A347" s="7">
        <v>33</v>
      </c>
      <c r="D347" s="7">
        <v>4</v>
      </c>
      <c r="N347" s="6">
        <f t="shared" si="10"/>
        <v>324</v>
      </c>
    </row>
    <row r="348" spans="1:14">
      <c r="A348" s="7">
        <v>33</v>
      </c>
      <c r="D348" s="7">
        <v>5</v>
      </c>
      <c r="N348" s="6">
        <f t="shared" si="10"/>
        <v>325</v>
      </c>
    </row>
    <row r="349" spans="1:14">
      <c r="A349" s="7">
        <v>33</v>
      </c>
      <c r="D349" s="7">
        <v>6</v>
      </c>
      <c r="N349" s="6">
        <f t="shared" si="10"/>
        <v>326</v>
      </c>
    </row>
    <row r="350" spans="1:14">
      <c r="A350" s="7">
        <v>33</v>
      </c>
      <c r="D350" s="7">
        <v>7</v>
      </c>
      <c r="N350" s="6">
        <f t="shared" si="10"/>
        <v>327</v>
      </c>
    </row>
    <row r="351" spans="1:14">
      <c r="A351" s="7">
        <v>33</v>
      </c>
      <c r="D351" s="7">
        <v>8</v>
      </c>
      <c r="N351" s="6">
        <f t="shared" si="10"/>
        <v>328</v>
      </c>
    </row>
    <row r="352" spans="1:14">
      <c r="A352" s="7">
        <v>33</v>
      </c>
      <c r="D352" s="7">
        <v>9</v>
      </c>
      <c r="N352" s="6">
        <f t="shared" si="10"/>
        <v>329</v>
      </c>
    </row>
    <row r="353" spans="1:14">
      <c r="A353" s="7">
        <v>33</v>
      </c>
      <c r="D353" s="7">
        <v>10</v>
      </c>
      <c r="N353" s="6">
        <f t="shared" si="10"/>
        <v>330</v>
      </c>
    </row>
    <row r="354" spans="1:14">
      <c r="A354" s="9">
        <v>34</v>
      </c>
      <c r="B354" s="10"/>
      <c r="C354" s="41"/>
      <c r="D354" s="9">
        <v>1</v>
      </c>
      <c r="E354" s="9"/>
      <c r="F354" s="10"/>
      <c r="G354" s="89"/>
      <c r="H354" s="10"/>
      <c r="I354" s="10"/>
      <c r="J354" s="10"/>
      <c r="K354" s="10"/>
      <c r="L354" s="10"/>
      <c r="M354" s="24"/>
      <c r="N354" s="6">
        <f t="shared" si="10"/>
        <v>331</v>
      </c>
    </row>
    <row r="355" spans="1:14">
      <c r="A355" s="9">
        <v>34</v>
      </c>
      <c r="B355" s="10"/>
      <c r="C355" s="41"/>
      <c r="D355" s="9">
        <v>2</v>
      </c>
      <c r="E355" s="9"/>
      <c r="F355" s="10"/>
      <c r="G355" s="10"/>
      <c r="H355" s="10"/>
      <c r="I355" s="10"/>
      <c r="J355" s="10"/>
      <c r="K355" s="10"/>
      <c r="L355" s="10"/>
      <c r="M355" s="24"/>
      <c r="N355" s="6">
        <f t="shared" si="10"/>
        <v>332</v>
      </c>
    </row>
    <row r="356" spans="1:14">
      <c r="A356" s="9">
        <v>34</v>
      </c>
      <c r="B356" s="48"/>
      <c r="C356" s="41"/>
      <c r="D356" s="9">
        <v>3</v>
      </c>
      <c r="E356" s="9"/>
      <c r="F356" s="10"/>
      <c r="G356" s="10"/>
      <c r="H356" s="10"/>
      <c r="I356" s="10"/>
      <c r="J356" s="10"/>
      <c r="K356" s="10"/>
      <c r="L356" s="10"/>
      <c r="M356" s="24"/>
      <c r="N356" s="6">
        <f t="shared" si="10"/>
        <v>333</v>
      </c>
    </row>
    <row r="357" spans="1:14">
      <c r="A357" s="9">
        <v>34</v>
      </c>
      <c r="B357" s="10"/>
      <c r="C357" s="41"/>
      <c r="D357" s="9">
        <v>4</v>
      </c>
      <c r="E357" s="9"/>
      <c r="F357" s="10"/>
      <c r="G357" s="10"/>
      <c r="H357" s="10"/>
      <c r="I357" s="10"/>
      <c r="J357" s="10"/>
      <c r="K357" s="10"/>
      <c r="L357" s="10"/>
      <c r="M357" s="24"/>
      <c r="N357" s="6">
        <f t="shared" ref="N357:N383" si="11">N356+1</f>
        <v>334</v>
      </c>
    </row>
    <row r="358" spans="1:14">
      <c r="A358" s="9">
        <v>34</v>
      </c>
      <c r="B358" s="10"/>
      <c r="C358" s="41"/>
      <c r="D358" s="9">
        <v>5</v>
      </c>
      <c r="E358" s="9"/>
      <c r="F358" s="10"/>
      <c r="G358" s="10"/>
      <c r="H358" s="10"/>
      <c r="I358" s="10"/>
      <c r="J358" s="10"/>
      <c r="K358" s="10"/>
      <c r="L358" s="10"/>
      <c r="M358" s="24"/>
      <c r="N358" s="6">
        <f t="shared" si="11"/>
        <v>335</v>
      </c>
    </row>
    <row r="359" spans="1:14">
      <c r="A359" s="9">
        <v>34</v>
      </c>
      <c r="B359" s="48"/>
      <c r="C359" s="41"/>
      <c r="D359" s="9">
        <v>6</v>
      </c>
      <c r="E359" s="9"/>
      <c r="F359" s="10"/>
      <c r="G359" s="10"/>
      <c r="H359" s="10"/>
      <c r="I359" s="10"/>
      <c r="J359" s="10"/>
      <c r="K359" s="10"/>
      <c r="L359" s="10"/>
      <c r="M359" s="24"/>
      <c r="N359" s="6">
        <f t="shared" si="11"/>
        <v>336</v>
      </c>
    </row>
    <row r="360" spans="1:14">
      <c r="A360" s="9">
        <v>34</v>
      </c>
      <c r="B360" s="61"/>
      <c r="C360" s="41"/>
      <c r="D360" s="9">
        <v>7</v>
      </c>
      <c r="E360" s="9"/>
      <c r="F360" s="10"/>
      <c r="G360" s="10"/>
      <c r="H360" s="10"/>
      <c r="I360" s="10"/>
      <c r="J360" s="10"/>
      <c r="K360" s="10"/>
      <c r="L360" s="10"/>
      <c r="M360" s="24"/>
      <c r="N360" s="6">
        <f t="shared" si="11"/>
        <v>337</v>
      </c>
    </row>
    <row r="361" spans="1:14">
      <c r="A361" s="9">
        <v>34</v>
      </c>
      <c r="B361" s="10"/>
      <c r="C361" s="41"/>
      <c r="D361" s="9">
        <v>8</v>
      </c>
      <c r="E361" s="9"/>
      <c r="F361" s="10"/>
      <c r="G361" s="10"/>
      <c r="H361" s="10"/>
      <c r="I361" s="10"/>
      <c r="J361" s="10"/>
      <c r="K361" s="10"/>
      <c r="L361" s="10"/>
      <c r="M361" s="24"/>
      <c r="N361" s="6">
        <f t="shared" si="11"/>
        <v>338</v>
      </c>
    </row>
    <row r="362" spans="1:14">
      <c r="A362" s="9">
        <v>34</v>
      </c>
      <c r="B362" s="10"/>
      <c r="C362" s="41"/>
      <c r="D362" s="9">
        <v>9</v>
      </c>
      <c r="E362" s="9"/>
      <c r="F362" s="10"/>
      <c r="G362" s="10"/>
      <c r="H362" s="10"/>
      <c r="I362" s="10"/>
      <c r="J362" s="10"/>
      <c r="K362" s="10"/>
      <c r="L362" s="10"/>
      <c r="M362" s="24"/>
      <c r="N362" s="6">
        <f t="shared" si="11"/>
        <v>339</v>
      </c>
    </row>
    <row r="363" spans="1:14">
      <c r="A363" s="9">
        <v>34</v>
      </c>
      <c r="B363" s="10"/>
      <c r="C363" s="41"/>
      <c r="D363" s="9">
        <v>10</v>
      </c>
      <c r="E363" s="9"/>
      <c r="F363" s="10"/>
      <c r="G363" s="10"/>
      <c r="H363" s="10"/>
      <c r="I363" s="10"/>
      <c r="J363" s="10"/>
      <c r="K363" s="10"/>
      <c r="L363" s="10"/>
      <c r="M363" s="24"/>
      <c r="N363" s="6">
        <f t="shared" si="11"/>
        <v>340</v>
      </c>
    </row>
    <row r="364" spans="1:14">
      <c r="A364" s="6">
        <v>35</v>
      </c>
      <c r="B364" s="161"/>
      <c r="C364" s="42"/>
      <c r="D364" s="7">
        <v>1</v>
      </c>
      <c r="E364" s="7"/>
      <c r="F364" s="141"/>
      <c r="G364" s="142"/>
      <c r="H364" s="8"/>
      <c r="I364" s="8"/>
      <c r="J364" s="49"/>
      <c r="K364" s="8"/>
      <c r="L364" s="8"/>
      <c r="M364" s="25"/>
      <c r="N364" s="6">
        <f t="shared" si="11"/>
        <v>341</v>
      </c>
    </row>
    <row r="365" spans="1:14">
      <c r="A365" s="6">
        <v>35</v>
      </c>
      <c r="B365" s="8"/>
      <c r="C365" s="43"/>
      <c r="D365" s="7">
        <v>2</v>
      </c>
      <c r="E365" s="7"/>
      <c r="F365" s="141"/>
      <c r="G365" s="18"/>
      <c r="H365" s="8"/>
      <c r="I365" s="8"/>
      <c r="J365" s="49"/>
      <c r="K365" s="8"/>
      <c r="L365" s="8"/>
      <c r="M365" s="25"/>
      <c r="N365" s="6">
        <f t="shared" si="11"/>
        <v>342</v>
      </c>
    </row>
    <row r="366" spans="1:14">
      <c r="A366" s="6">
        <v>35</v>
      </c>
      <c r="B366" s="49"/>
      <c r="C366" s="43"/>
      <c r="D366" s="7">
        <v>3</v>
      </c>
      <c r="E366" s="7"/>
      <c r="F366" s="8"/>
      <c r="G366" s="82"/>
      <c r="H366" s="8"/>
      <c r="I366" s="8"/>
      <c r="J366" s="8"/>
      <c r="K366" s="8"/>
      <c r="L366" s="8"/>
      <c r="M366" s="25"/>
      <c r="N366" s="6">
        <f t="shared" si="11"/>
        <v>343</v>
      </c>
    </row>
    <row r="367" spans="1:14">
      <c r="A367" s="6">
        <v>35</v>
      </c>
      <c r="C367" s="43"/>
      <c r="D367" s="7">
        <v>4</v>
      </c>
      <c r="N367" s="6">
        <f t="shared" si="11"/>
        <v>344</v>
      </c>
    </row>
    <row r="368" spans="1:14">
      <c r="A368" s="6">
        <v>35</v>
      </c>
      <c r="B368" s="49"/>
      <c r="C368" s="42"/>
      <c r="D368" s="7">
        <v>5</v>
      </c>
      <c r="N368" s="6">
        <f t="shared" si="11"/>
        <v>345</v>
      </c>
    </row>
    <row r="369" spans="1:14">
      <c r="A369" s="6">
        <v>35</v>
      </c>
      <c r="B369" s="59"/>
      <c r="C369" s="42"/>
      <c r="D369" s="7">
        <v>6</v>
      </c>
      <c r="G369" s="35"/>
      <c r="N369" s="6">
        <f t="shared" si="11"/>
        <v>346</v>
      </c>
    </row>
    <row r="370" spans="1:14">
      <c r="A370" s="6">
        <v>35</v>
      </c>
      <c r="B370" s="8"/>
      <c r="C370" s="43"/>
      <c r="D370" s="7">
        <v>7</v>
      </c>
      <c r="N370" s="6">
        <f t="shared" si="11"/>
        <v>347</v>
      </c>
    </row>
    <row r="371" spans="1:14">
      <c r="A371" s="6">
        <v>35</v>
      </c>
      <c r="B371" s="49"/>
      <c r="C371" s="43"/>
      <c r="D371" s="7">
        <v>8</v>
      </c>
      <c r="N371" s="6">
        <f t="shared" si="11"/>
        <v>348</v>
      </c>
    </row>
    <row r="372" spans="1:14">
      <c r="A372" s="6">
        <v>35</v>
      </c>
      <c r="B372" s="8"/>
      <c r="C372" s="43"/>
      <c r="D372" s="7">
        <v>9</v>
      </c>
      <c r="N372" s="6">
        <f t="shared" si="11"/>
        <v>349</v>
      </c>
    </row>
    <row r="373" spans="1:14">
      <c r="A373" s="6">
        <v>35</v>
      </c>
      <c r="B373" s="60"/>
      <c r="C373" s="43"/>
      <c r="D373" s="7">
        <v>10</v>
      </c>
      <c r="N373" s="6">
        <f t="shared" si="11"/>
        <v>350</v>
      </c>
    </row>
    <row r="374" spans="1:14">
      <c r="A374" s="9">
        <v>36</v>
      </c>
      <c r="B374" s="10"/>
      <c r="C374" s="41"/>
      <c r="D374" s="9">
        <v>1</v>
      </c>
      <c r="E374" s="9"/>
      <c r="F374" s="41"/>
      <c r="G374" s="41"/>
      <c r="H374" s="41"/>
      <c r="I374" s="41"/>
      <c r="J374" s="41"/>
      <c r="K374" s="41"/>
      <c r="L374" s="41"/>
      <c r="M374" s="41"/>
      <c r="N374" s="6">
        <f t="shared" si="11"/>
        <v>351</v>
      </c>
    </row>
    <row r="375" spans="1:14">
      <c r="A375" s="9">
        <v>36</v>
      </c>
      <c r="B375" s="10"/>
      <c r="C375" s="41"/>
      <c r="D375" s="9">
        <v>2</v>
      </c>
      <c r="E375" s="9"/>
      <c r="F375" s="41"/>
      <c r="G375" s="41"/>
      <c r="H375" s="41"/>
      <c r="I375" s="41"/>
      <c r="J375" s="41"/>
      <c r="K375" s="41"/>
      <c r="L375" s="41"/>
      <c r="M375" s="41"/>
      <c r="N375" s="6">
        <f t="shared" si="11"/>
        <v>352</v>
      </c>
    </row>
    <row r="376" spans="1:14">
      <c r="A376" s="9">
        <v>36</v>
      </c>
      <c r="B376" s="10"/>
      <c r="C376" s="41"/>
      <c r="D376" s="9">
        <v>3</v>
      </c>
      <c r="E376" s="9"/>
      <c r="F376" s="10"/>
      <c r="G376" s="10"/>
      <c r="H376" s="10"/>
      <c r="I376" s="10"/>
      <c r="J376" s="10"/>
      <c r="K376" s="10"/>
      <c r="L376" s="10"/>
      <c r="M376" s="24"/>
      <c r="N376" s="6">
        <f t="shared" si="11"/>
        <v>353</v>
      </c>
    </row>
    <row r="377" spans="1:14">
      <c r="A377" s="9">
        <v>36</v>
      </c>
      <c r="B377" s="10"/>
      <c r="C377" s="40"/>
      <c r="D377" s="9">
        <v>4</v>
      </c>
      <c r="E377" s="9"/>
      <c r="F377" s="10"/>
      <c r="G377" s="89"/>
      <c r="H377" s="10"/>
      <c r="I377" s="10"/>
      <c r="J377" s="10"/>
      <c r="K377" s="10"/>
      <c r="L377" s="10"/>
      <c r="M377" s="24"/>
      <c r="N377" s="6">
        <f>N376+1</f>
        <v>354</v>
      </c>
    </row>
    <row r="378" spans="1:14">
      <c r="A378" s="9">
        <v>36</v>
      </c>
      <c r="B378" s="10"/>
      <c r="C378" s="41"/>
      <c r="D378" s="9">
        <v>5</v>
      </c>
      <c r="E378" s="9"/>
      <c r="F378" s="10"/>
      <c r="G378" s="10"/>
      <c r="H378" s="10"/>
      <c r="I378" s="10"/>
      <c r="J378" s="10"/>
      <c r="K378" s="10"/>
      <c r="L378" s="10"/>
      <c r="M378" s="24"/>
      <c r="N378" s="6">
        <f t="shared" si="11"/>
        <v>355</v>
      </c>
    </row>
    <row r="379" spans="1:14">
      <c r="A379" s="9">
        <v>36</v>
      </c>
      <c r="B379" s="10"/>
      <c r="C379" s="41"/>
      <c r="D379" s="9">
        <v>4</v>
      </c>
      <c r="E379" s="9"/>
      <c r="F379" s="10"/>
      <c r="G379" s="10"/>
      <c r="H379" s="10"/>
      <c r="I379" s="10"/>
      <c r="J379" s="10"/>
      <c r="K379" s="10"/>
      <c r="L379" s="10"/>
      <c r="M379" s="24"/>
      <c r="N379" s="6">
        <f t="shared" si="11"/>
        <v>356</v>
      </c>
    </row>
    <row r="380" spans="1:14">
      <c r="A380" s="9">
        <v>36</v>
      </c>
      <c r="B380" s="10"/>
      <c r="C380" s="41"/>
      <c r="D380" s="9">
        <v>5</v>
      </c>
      <c r="E380" s="9"/>
      <c r="F380" s="10"/>
      <c r="G380" s="10"/>
      <c r="H380" s="10"/>
      <c r="I380" s="10"/>
      <c r="J380" s="10"/>
      <c r="K380" s="10"/>
      <c r="L380" s="10"/>
      <c r="M380" s="24"/>
      <c r="N380" s="6">
        <f t="shared" si="11"/>
        <v>357</v>
      </c>
    </row>
    <row r="381" spans="1:14">
      <c r="A381" s="9">
        <v>36</v>
      </c>
      <c r="B381" s="10"/>
      <c r="C381" s="41"/>
      <c r="D381" s="9">
        <v>6</v>
      </c>
      <c r="E381" s="9"/>
      <c r="F381" s="10"/>
      <c r="G381" s="10"/>
      <c r="H381" s="10"/>
      <c r="I381" s="10"/>
      <c r="J381" s="10"/>
      <c r="K381" s="10"/>
      <c r="L381" s="10"/>
      <c r="M381" s="24"/>
      <c r="N381" s="6">
        <f t="shared" si="11"/>
        <v>358</v>
      </c>
    </row>
    <row r="382" spans="1:14">
      <c r="A382" s="9">
        <v>36</v>
      </c>
      <c r="B382" s="10"/>
      <c r="C382" s="41"/>
      <c r="D382" s="9">
        <v>9</v>
      </c>
      <c r="E382" s="9"/>
      <c r="F382" s="10"/>
      <c r="G382" s="10"/>
      <c r="H382" s="10"/>
      <c r="I382" s="10"/>
      <c r="J382" s="10"/>
      <c r="K382" s="10"/>
      <c r="L382" s="10"/>
      <c r="M382" s="24"/>
      <c r="N382" s="6">
        <f t="shared" si="11"/>
        <v>359</v>
      </c>
    </row>
    <row r="383" spans="1:14">
      <c r="A383" s="9">
        <v>36</v>
      </c>
      <c r="B383" s="10"/>
      <c r="C383" s="41"/>
      <c r="D383" s="9">
        <v>10</v>
      </c>
      <c r="E383" s="9"/>
      <c r="F383" s="10"/>
      <c r="G383" s="10"/>
      <c r="H383" s="10"/>
      <c r="I383" s="10"/>
      <c r="J383" s="10"/>
      <c r="K383" s="10"/>
      <c r="L383" s="10"/>
      <c r="M383" s="24"/>
      <c r="N383" s="6">
        <f t="shared" si="11"/>
        <v>360</v>
      </c>
    </row>
    <row r="384" spans="1:14">
      <c r="A384" s="3"/>
    </row>
    <row r="385" spans="1:14" s="2" customFormat="1">
      <c r="A385" s="2" t="s">
        <v>9</v>
      </c>
      <c r="C385" s="36"/>
      <c r="D385" s="5"/>
      <c r="E385" s="5"/>
      <c r="M385" s="19" t="s">
        <v>274</v>
      </c>
      <c r="N385" s="6"/>
    </row>
    <row r="387" spans="1:14" s="2" customFormat="1">
      <c r="A387" s="5" t="s">
        <v>10</v>
      </c>
      <c r="B387" s="11" t="s">
        <v>5</v>
      </c>
      <c r="C387" s="39"/>
      <c r="D387" s="12" t="s">
        <v>11</v>
      </c>
      <c r="E387" s="12"/>
      <c r="F387" s="11" t="s">
        <v>4</v>
      </c>
      <c r="G387" s="11" t="s">
        <v>0</v>
      </c>
      <c r="H387" s="11" t="s">
        <v>1</v>
      </c>
      <c r="I387" s="11" t="s">
        <v>3</v>
      </c>
      <c r="J387" s="11" t="s">
        <v>2</v>
      </c>
      <c r="K387" s="11" t="s">
        <v>8</v>
      </c>
      <c r="L387" s="11" t="s">
        <v>6</v>
      </c>
      <c r="M387" s="23" t="s">
        <v>7</v>
      </c>
      <c r="N387" s="5"/>
    </row>
    <row r="388" spans="1:14">
      <c r="A388" s="6">
        <v>37</v>
      </c>
      <c r="B388" s="8"/>
      <c r="C388" s="37"/>
      <c r="D388" s="7">
        <v>1</v>
      </c>
      <c r="E388" s="7"/>
      <c r="F388" s="8"/>
      <c r="G388" s="113"/>
      <c r="H388" s="8"/>
      <c r="I388" s="8"/>
      <c r="J388" s="8"/>
      <c r="K388" s="8"/>
      <c r="L388" s="8"/>
      <c r="M388" s="25"/>
      <c r="N388" s="6">
        <f>N383+1</f>
        <v>361</v>
      </c>
    </row>
    <row r="389" spans="1:14">
      <c r="A389" s="6">
        <v>37</v>
      </c>
      <c r="B389" s="8"/>
      <c r="C389" s="43"/>
      <c r="D389" s="7">
        <v>2</v>
      </c>
      <c r="E389" s="7"/>
      <c r="F389" s="8"/>
      <c r="G389" s="113"/>
      <c r="H389" s="8"/>
      <c r="I389" s="8"/>
      <c r="J389" s="8"/>
      <c r="K389" s="8"/>
      <c r="L389" s="8"/>
      <c r="M389" s="25"/>
      <c r="N389" s="6">
        <f t="shared" ref="N389:N420" si="12">N388+1</f>
        <v>362</v>
      </c>
    </row>
    <row r="390" spans="1:14">
      <c r="A390" s="6">
        <v>37</v>
      </c>
      <c r="B390" s="49" t="s">
        <v>1714</v>
      </c>
      <c r="C390" s="43"/>
      <c r="D390" s="7">
        <v>3</v>
      </c>
      <c r="E390" s="7"/>
      <c r="F390" s="8"/>
      <c r="G390" s="82"/>
      <c r="H390" s="8"/>
      <c r="I390" s="8"/>
      <c r="J390" s="8"/>
      <c r="K390" s="8"/>
      <c r="L390" s="8"/>
      <c r="N390" s="6">
        <f t="shared" si="12"/>
        <v>363</v>
      </c>
    </row>
    <row r="391" spans="1:14">
      <c r="A391" s="6">
        <v>37</v>
      </c>
      <c r="B391" s="35"/>
      <c r="D391" s="6">
        <v>4</v>
      </c>
      <c r="N391" s="6">
        <f t="shared" si="12"/>
        <v>364</v>
      </c>
    </row>
    <row r="392" spans="1:14">
      <c r="A392" s="6">
        <v>37</v>
      </c>
      <c r="B392" s="60"/>
      <c r="D392" s="6">
        <v>5</v>
      </c>
      <c r="N392" s="6">
        <f t="shared" si="12"/>
        <v>365</v>
      </c>
    </row>
    <row r="393" spans="1:14">
      <c r="A393" s="6">
        <v>37</v>
      </c>
      <c r="D393" s="6">
        <v>6</v>
      </c>
      <c r="N393" s="6">
        <f t="shared" si="12"/>
        <v>366</v>
      </c>
    </row>
    <row r="394" spans="1:14">
      <c r="A394" s="6">
        <v>37</v>
      </c>
      <c r="D394" s="6">
        <v>7</v>
      </c>
      <c r="N394" s="6">
        <f t="shared" si="12"/>
        <v>367</v>
      </c>
    </row>
    <row r="395" spans="1:14">
      <c r="A395" s="6">
        <v>37</v>
      </c>
      <c r="D395" s="6">
        <v>8</v>
      </c>
      <c r="N395" s="6">
        <f t="shared" si="12"/>
        <v>368</v>
      </c>
    </row>
    <row r="396" spans="1:14">
      <c r="A396" s="6">
        <v>37</v>
      </c>
      <c r="D396" s="6">
        <v>9</v>
      </c>
      <c r="N396" s="6">
        <f t="shared" si="12"/>
        <v>369</v>
      </c>
    </row>
    <row r="397" spans="1:14">
      <c r="A397" s="6">
        <v>37</v>
      </c>
      <c r="D397" s="6">
        <v>10</v>
      </c>
      <c r="N397" s="6">
        <f t="shared" si="12"/>
        <v>370</v>
      </c>
    </row>
    <row r="398" spans="1:14">
      <c r="A398" s="9">
        <v>38</v>
      </c>
      <c r="B398" s="10"/>
      <c r="C398" s="41"/>
      <c r="D398" s="9">
        <v>1</v>
      </c>
      <c r="E398" s="9"/>
      <c r="F398" s="41"/>
      <c r="G398" s="41"/>
      <c r="H398" s="41"/>
      <c r="I398" s="41"/>
      <c r="J398" s="41"/>
      <c r="K398" s="41"/>
      <c r="L398" s="41"/>
      <c r="M398" s="41"/>
      <c r="N398" s="6">
        <f t="shared" si="12"/>
        <v>371</v>
      </c>
    </row>
    <row r="399" spans="1:14">
      <c r="A399" s="9">
        <v>38</v>
      </c>
      <c r="B399" s="10"/>
      <c r="C399" s="41"/>
      <c r="D399" s="9">
        <v>2</v>
      </c>
      <c r="E399" s="9"/>
      <c r="F399" s="41"/>
      <c r="G399" s="41"/>
      <c r="H399" s="41"/>
      <c r="I399" s="41"/>
      <c r="J399" s="41"/>
      <c r="K399" s="41"/>
      <c r="L399" s="41"/>
      <c r="M399" s="41"/>
      <c r="N399" s="6">
        <f t="shared" si="12"/>
        <v>372</v>
      </c>
    </row>
    <row r="400" spans="1:14">
      <c r="A400" s="9">
        <v>38</v>
      </c>
      <c r="B400" s="10"/>
      <c r="C400" s="41"/>
      <c r="D400" s="9">
        <v>3</v>
      </c>
      <c r="E400" s="9"/>
      <c r="F400" s="10"/>
      <c r="G400" s="10"/>
      <c r="H400" s="10"/>
      <c r="I400" s="10"/>
      <c r="J400" s="10"/>
      <c r="K400" s="10"/>
      <c r="L400" s="10"/>
      <c r="M400" s="24"/>
      <c r="N400" s="6">
        <f t="shared" si="12"/>
        <v>373</v>
      </c>
    </row>
    <row r="401" spans="1:14">
      <c r="A401" s="9">
        <v>38</v>
      </c>
      <c r="B401" s="10"/>
      <c r="C401" s="40"/>
      <c r="D401" s="9">
        <v>4</v>
      </c>
      <c r="E401" s="9"/>
      <c r="F401" s="10"/>
      <c r="G401" s="89"/>
      <c r="H401" s="10"/>
      <c r="I401" s="10"/>
      <c r="J401" s="10"/>
      <c r="K401" s="10"/>
      <c r="L401" s="10"/>
      <c r="M401" s="24"/>
      <c r="N401" s="6">
        <f t="shared" si="12"/>
        <v>374</v>
      </c>
    </row>
    <row r="402" spans="1:14">
      <c r="A402" s="9">
        <v>38</v>
      </c>
      <c r="B402" s="10"/>
      <c r="C402" s="41"/>
      <c r="D402" s="9">
        <v>5</v>
      </c>
      <c r="E402" s="9"/>
      <c r="F402" s="10"/>
      <c r="G402" s="10"/>
      <c r="H402" s="10"/>
      <c r="I402" s="10"/>
      <c r="J402" s="10"/>
      <c r="K402" s="10"/>
      <c r="L402" s="10"/>
      <c r="M402" s="24"/>
      <c r="N402" s="6">
        <f t="shared" si="12"/>
        <v>375</v>
      </c>
    </row>
    <row r="403" spans="1:14">
      <c r="A403" s="9">
        <v>38</v>
      </c>
      <c r="B403" s="10"/>
      <c r="C403" s="41"/>
      <c r="D403" s="9">
        <v>4</v>
      </c>
      <c r="E403" s="9"/>
      <c r="F403" s="10"/>
      <c r="G403" s="10"/>
      <c r="H403" s="10"/>
      <c r="I403" s="10"/>
      <c r="J403" s="10"/>
      <c r="K403" s="10"/>
      <c r="L403" s="10"/>
      <c r="M403" s="24"/>
      <c r="N403" s="6">
        <f t="shared" si="12"/>
        <v>376</v>
      </c>
    </row>
    <row r="404" spans="1:14">
      <c r="A404" s="9">
        <v>38</v>
      </c>
      <c r="B404" s="10"/>
      <c r="C404" s="41"/>
      <c r="D404" s="9">
        <v>5</v>
      </c>
      <c r="E404" s="9"/>
      <c r="F404" s="10"/>
      <c r="G404" s="10"/>
      <c r="H404" s="10"/>
      <c r="I404" s="10"/>
      <c r="J404" s="10"/>
      <c r="K404" s="10"/>
      <c r="L404" s="10"/>
      <c r="M404" s="24"/>
      <c r="N404" s="6">
        <f t="shared" si="12"/>
        <v>377</v>
      </c>
    </row>
    <row r="405" spans="1:14">
      <c r="A405" s="9">
        <v>38</v>
      </c>
      <c r="B405" s="10"/>
      <c r="C405" s="41"/>
      <c r="D405" s="9">
        <v>6</v>
      </c>
      <c r="E405" s="9"/>
      <c r="F405" s="10"/>
      <c r="G405" s="10"/>
      <c r="H405" s="10"/>
      <c r="I405" s="10"/>
      <c r="J405" s="10"/>
      <c r="K405" s="10"/>
      <c r="L405" s="10"/>
      <c r="M405" s="24"/>
      <c r="N405" s="6">
        <f t="shared" si="12"/>
        <v>378</v>
      </c>
    </row>
    <row r="406" spans="1:14">
      <c r="A406" s="9">
        <v>38</v>
      </c>
      <c r="B406" s="10"/>
      <c r="C406" s="41"/>
      <c r="D406" s="9">
        <v>9</v>
      </c>
      <c r="E406" s="9"/>
      <c r="F406" s="10"/>
      <c r="G406" s="10"/>
      <c r="H406" s="10"/>
      <c r="I406" s="10"/>
      <c r="J406" s="10"/>
      <c r="K406" s="10"/>
      <c r="L406" s="10"/>
      <c r="M406" s="24"/>
      <c r="N406" s="6">
        <f t="shared" si="12"/>
        <v>379</v>
      </c>
    </row>
    <row r="407" spans="1:14">
      <c r="A407" s="9">
        <v>38</v>
      </c>
      <c r="B407" s="10"/>
      <c r="C407" s="41"/>
      <c r="D407" s="9">
        <v>10</v>
      </c>
      <c r="E407" s="9"/>
      <c r="F407" s="10"/>
      <c r="G407" s="10"/>
      <c r="H407" s="10"/>
      <c r="I407" s="10"/>
      <c r="J407" s="10"/>
      <c r="K407" s="10"/>
      <c r="L407" s="10"/>
      <c r="M407" s="24"/>
      <c r="N407" s="6">
        <f t="shared" si="12"/>
        <v>380</v>
      </c>
    </row>
    <row r="408" spans="1:14">
      <c r="A408" s="6">
        <v>39</v>
      </c>
      <c r="D408" s="7">
        <v>1</v>
      </c>
      <c r="N408" s="6">
        <f t="shared" si="12"/>
        <v>381</v>
      </c>
    </row>
    <row r="409" spans="1:14">
      <c r="A409" s="6">
        <v>39</v>
      </c>
      <c r="D409" s="7">
        <v>2</v>
      </c>
      <c r="N409" s="6">
        <f t="shared" si="12"/>
        <v>382</v>
      </c>
    </row>
    <row r="410" spans="1:14">
      <c r="A410" s="6">
        <v>39</v>
      </c>
      <c r="D410" s="7">
        <v>3</v>
      </c>
      <c r="N410" s="6">
        <f t="shared" si="12"/>
        <v>383</v>
      </c>
    </row>
    <row r="411" spans="1:14">
      <c r="A411" s="6">
        <v>39</v>
      </c>
      <c r="D411" s="6">
        <v>4</v>
      </c>
      <c r="N411" s="6">
        <f t="shared" si="12"/>
        <v>384</v>
      </c>
    </row>
    <row r="412" spans="1:14">
      <c r="A412" s="6">
        <v>39</v>
      </c>
      <c r="D412" s="6">
        <v>5</v>
      </c>
      <c r="N412" s="6">
        <f t="shared" si="12"/>
        <v>385</v>
      </c>
    </row>
    <row r="413" spans="1:14">
      <c r="A413" s="6">
        <v>39</v>
      </c>
      <c r="D413" s="6">
        <v>6</v>
      </c>
      <c r="N413" s="6">
        <f t="shared" si="12"/>
        <v>386</v>
      </c>
    </row>
    <row r="414" spans="1:14">
      <c r="A414" s="6">
        <v>39</v>
      </c>
      <c r="D414" s="6">
        <v>7</v>
      </c>
      <c r="N414" s="6">
        <f t="shared" si="12"/>
        <v>387</v>
      </c>
    </row>
    <row r="415" spans="1:14">
      <c r="A415" s="6">
        <v>39</v>
      </c>
      <c r="D415" s="6">
        <v>8</v>
      </c>
      <c r="N415" s="6">
        <f t="shared" si="12"/>
        <v>388</v>
      </c>
    </row>
    <row r="416" spans="1:14">
      <c r="A416" s="6">
        <v>39</v>
      </c>
      <c r="D416" s="6">
        <v>9</v>
      </c>
      <c r="N416" s="6">
        <f t="shared" si="12"/>
        <v>389</v>
      </c>
    </row>
    <row r="417" spans="1:14">
      <c r="A417" s="6">
        <v>39</v>
      </c>
      <c r="D417" s="6">
        <v>10</v>
      </c>
      <c r="N417" s="6">
        <f t="shared" si="12"/>
        <v>390</v>
      </c>
    </row>
    <row r="418" spans="1:14">
      <c r="A418" s="9">
        <v>40</v>
      </c>
      <c r="B418" s="10"/>
      <c r="C418" s="41"/>
      <c r="D418" s="9">
        <v>1</v>
      </c>
      <c r="E418" s="9"/>
      <c r="F418" s="41"/>
      <c r="G418" s="41"/>
      <c r="H418" s="41"/>
      <c r="I418" s="41"/>
      <c r="J418" s="41"/>
      <c r="K418" s="41"/>
      <c r="L418" s="41"/>
      <c r="M418" s="41"/>
      <c r="N418" s="6">
        <f t="shared" si="12"/>
        <v>391</v>
      </c>
    </row>
    <row r="419" spans="1:14">
      <c r="A419" s="9">
        <v>40</v>
      </c>
      <c r="B419" s="10"/>
      <c r="C419" s="41"/>
      <c r="D419" s="9">
        <v>2</v>
      </c>
      <c r="E419" s="9"/>
      <c r="F419" s="41"/>
      <c r="G419" s="41"/>
      <c r="H419" s="41"/>
      <c r="I419" s="41"/>
      <c r="J419" s="41"/>
      <c r="K419" s="41"/>
      <c r="L419" s="41"/>
      <c r="M419" s="41"/>
      <c r="N419" s="6">
        <f t="shared" si="12"/>
        <v>392</v>
      </c>
    </row>
    <row r="420" spans="1:14">
      <c r="A420" s="9">
        <v>40</v>
      </c>
      <c r="B420" s="10"/>
      <c r="C420" s="41"/>
      <c r="D420" s="9">
        <v>3</v>
      </c>
      <c r="E420" s="9"/>
      <c r="F420" s="10"/>
      <c r="G420" s="10"/>
      <c r="H420" s="10"/>
      <c r="I420" s="10"/>
      <c r="J420" s="10"/>
      <c r="K420" s="10"/>
      <c r="L420" s="10"/>
      <c r="M420" s="24"/>
      <c r="N420" s="6">
        <f t="shared" si="12"/>
        <v>393</v>
      </c>
    </row>
    <row r="421" spans="1:14">
      <c r="A421" s="9">
        <v>40</v>
      </c>
      <c r="B421" s="10"/>
      <c r="C421" s="40"/>
      <c r="D421" s="9">
        <v>4</v>
      </c>
      <c r="E421" s="9"/>
      <c r="F421" s="10"/>
      <c r="G421" s="89"/>
      <c r="H421" s="10"/>
      <c r="I421" s="10"/>
      <c r="J421" s="10"/>
      <c r="K421" s="10"/>
      <c r="L421" s="10"/>
      <c r="M421" s="24"/>
      <c r="N421" s="6">
        <f t="shared" ref="N421:N447" si="13">N420+1</f>
        <v>394</v>
      </c>
    </row>
    <row r="422" spans="1:14">
      <c r="A422" s="9">
        <v>40</v>
      </c>
      <c r="B422" s="10"/>
      <c r="C422" s="41"/>
      <c r="D422" s="9">
        <v>5</v>
      </c>
      <c r="E422" s="9"/>
      <c r="F422" s="10"/>
      <c r="G422" s="10"/>
      <c r="H422" s="10"/>
      <c r="I422" s="10"/>
      <c r="J422" s="10"/>
      <c r="K422" s="10"/>
      <c r="L422" s="10"/>
      <c r="M422" s="24"/>
      <c r="N422" s="6">
        <f t="shared" si="13"/>
        <v>395</v>
      </c>
    </row>
    <row r="423" spans="1:14">
      <c r="A423" s="9">
        <v>40</v>
      </c>
      <c r="B423" s="10"/>
      <c r="C423" s="41"/>
      <c r="D423" s="9">
        <v>4</v>
      </c>
      <c r="E423" s="9"/>
      <c r="F423" s="10"/>
      <c r="G423" s="10"/>
      <c r="H423" s="10"/>
      <c r="I423" s="10"/>
      <c r="J423" s="10"/>
      <c r="K423" s="10"/>
      <c r="L423" s="10"/>
      <c r="M423" s="24"/>
      <c r="N423" s="6">
        <f t="shared" si="13"/>
        <v>396</v>
      </c>
    </row>
    <row r="424" spans="1:14">
      <c r="A424" s="9">
        <v>40</v>
      </c>
      <c r="B424" s="10"/>
      <c r="C424" s="41"/>
      <c r="D424" s="9">
        <v>5</v>
      </c>
      <c r="E424" s="9"/>
      <c r="F424" s="10"/>
      <c r="G424" s="10"/>
      <c r="H424" s="10"/>
      <c r="I424" s="10"/>
      <c r="J424" s="10"/>
      <c r="K424" s="10"/>
      <c r="L424" s="10"/>
      <c r="M424" s="24"/>
      <c r="N424" s="6">
        <f t="shared" si="13"/>
        <v>397</v>
      </c>
    </row>
    <row r="425" spans="1:14">
      <c r="A425" s="9">
        <v>40</v>
      </c>
      <c r="B425" s="10"/>
      <c r="C425" s="41"/>
      <c r="D425" s="9">
        <v>6</v>
      </c>
      <c r="E425" s="9"/>
      <c r="F425" s="10"/>
      <c r="G425" s="10"/>
      <c r="H425" s="10"/>
      <c r="I425" s="10"/>
      <c r="J425" s="10"/>
      <c r="K425" s="10"/>
      <c r="L425" s="10"/>
      <c r="M425" s="24"/>
      <c r="N425" s="6">
        <f t="shared" si="13"/>
        <v>398</v>
      </c>
    </row>
    <row r="426" spans="1:14">
      <c r="A426" s="9">
        <v>40</v>
      </c>
      <c r="B426" s="10"/>
      <c r="C426" s="41"/>
      <c r="D426" s="9">
        <v>9</v>
      </c>
      <c r="E426" s="9"/>
      <c r="F426" s="10"/>
      <c r="G426" s="10"/>
      <c r="H426" s="10"/>
      <c r="I426" s="10"/>
      <c r="J426" s="10"/>
      <c r="K426" s="10"/>
      <c r="L426" s="10"/>
      <c r="M426" s="24"/>
      <c r="N426" s="6">
        <f t="shared" si="13"/>
        <v>399</v>
      </c>
    </row>
    <row r="427" spans="1:14">
      <c r="A427" s="9">
        <v>40</v>
      </c>
      <c r="B427" s="10"/>
      <c r="C427" s="41"/>
      <c r="D427" s="9">
        <v>10</v>
      </c>
      <c r="E427" s="9"/>
      <c r="F427" s="10"/>
      <c r="G427" s="10"/>
      <c r="H427" s="10"/>
      <c r="I427" s="10"/>
      <c r="J427" s="10"/>
      <c r="K427" s="10"/>
      <c r="L427" s="10"/>
      <c r="M427" s="24"/>
      <c r="N427" s="6">
        <f t="shared" si="13"/>
        <v>400</v>
      </c>
    </row>
    <row r="428" spans="1:14">
      <c r="A428" s="6">
        <v>41</v>
      </c>
      <c r="D428" s="6">
        <v>1</v>
      </c>
      <c r="N428" s="6">
        <f t="shared" si="13"/>
        <v>401</v>
      </c>
    </row>
    <row r="429" spans="1:14">
      <c r="A429" s="6">
        <v>41</v>
      </c>
      <c r="D429" s="6">
        <v>2</v>
      </c>
      <c r="N429" s="6">
        <f t="shared" si="13"/>
        <v>402</v>
      </c>
    </row>
    <row r="430" spans="1:14">
      <c r="A430" s="6">
        <v>41</v>
      </c>
      <c r="D430" s="6">
        <v>3</v>
      </c>
      <c r="N430" s="6">
        <f t="shared" si="13"/>
        <v>403</v>
      </c>
    </row>
    <row r="431" spans="1:14">
      <c r="A431" s="6">
        <v>41</v>
      </c>
      <c r="D431" s="6">
        <v>4</v>
      </c>
      <c r="N431" s="6">
        <f t="shared" si="13"/>
        <v>404</v>
      </c>
    </row>
    <row r="432" spans="1:14">
      <c r="A432" s="6">
        <v>41</v>
      </c>
      <c r="D432" s="6">
        <v>5</v>
      </c>
      <c r="N432" s="6">
        <f t="shared" si="13"/>
        <v>405</v>
      </c>
    </row>
    <row r="433" spans="1:14">
      <c r="A433" s="6">
        <v>41</v>
      </c>
      <c r="D433" s="6">
        <v>6</v>
      </c>
      <c r="N433" s="6">
        <f t="shared" si="13"/>
        <v>406</v>
      </c>
    </row>
    <row r="434" spans="1:14">
      <c r="A434" s="6">
        <v>41</v>
      </c>
      <c r="D434" s="6">
        <v>7</v>
      </c>
      <c r="N434" s="6">
        <f t="shared" si="13"/>
        <v>407</v>
      </c>
    </row>
    <row r="435" spans="1:14">
      <c r="A435" s="6">
        <v>41</v>
      </c>
      <c r="D435" s="6">
        <v>8</v>
      </c>
      <c r="N435" s="6">
        <f t="shared" si="13"/>
        <v>408</v>
      </c>
    </row>
    <row r="436" spans="1:14">
      <c r="A436" s="6">
        <v>41</v>
      </c>
      <c r="D436" s="6">
        <v>9</v>
      </c>
      <c r="N436" s="6">
        <f t="shared" si="13"/>
        <v>409</v>
      </c>
    </row>
    <row r="437" spans="1:14">
      <c r="A437" s="6">
        <v>41</v>
      </c>
      <c r="D437" s="6">
        <v>10</v>
      </c>
      <c r="N437" s="6">
        <f t="shared" si="13"/>
        <v>410</v>
      </c>
    </row>
    <row r="438" spans="1:14">
      <c r="A438" s="9">
        <v>42</v>
      </c>
      <c r="B438" s="10"/>
      <c r="C438" s="41"/>
      <c r="D438" s="9">
        <v>1</v>
      </c>
      <c r="E438" s="9"/>
      <c r="F438" s="10"/>
      <c r="G438" s="10"/>
      <c r="H438" s="10"/>
      <c r="I438" s="10"/>
      <c r="J438" s="10"/>
      <c r="K438" s="10"/>
      <c r="L438" s="10"/>
      <c r="M438" s="24"/>
      <c r="N438" s="6">
        <f t="shared" si="13"/>
        <v>411</v>
      </c>
    </row>
    <row r="439" spans="1:14">
      <c r="A439" s="9">
        <v>42</v>
      </c>
      <c r="B439" s="10"/>
      <c r="C439" s="41"/>
      <c r="D439" s="9">
        <v>2</v>
      </c>
      <c r="E439" s="9"/>
      <c r="F439" s="10"/>
      <c r="G439" s="10"/>
      <c r="H439" s="10"/>
      <c r="I439" s="10"/>
      <c r="J439" s="10"/>
      <c r="K439" s="10"/>
      <c r="L439" s="10"/>
      <c r="M439" s="24"/>
      <c r="N439" s="6">
        <f t="shared" si="13"/>
        <v>412</v>
      </c>
    </row>
    <row r="440" spans="1:14">
      <c r="A440" s="9">
        <v>42</v>
      </c>
      <c r="B440" s="10"/>
      <c r="C440" s="41"/>
      <c r="D440" s="9">
        <v>3</v>
      </c>
      <c r="E440" s="9"/>
      <c r="F440" s="10"/>
      <c r="G440" s="10"/>
      <c r="H440" s="10"/>
      <c r="I440" s="10"/>
      <c r="J440" s="10"/>
      <c r="K440" s="10"/>
      <c r="L440" s="10"/>
      <c r="M440" s="24"/>
      <c r="N440" s="6">
        <f t="shared" si="13"/>
        <v>413</v>
      </c>
    </row>
    <row r="441" spans="1:14">
      <c r="A441" s="9">
        <v>42</v>
      </c>
      <c r="B441" s="10"/>
      <c r="C441" s="41"/>
      <c r="D441" s="9">
        <v>4</v>
      </c>
      <c r="E441" s="9"/>
      <c r="F441" s="10"/>
      <c r="G441" s="10"/>
      <c r="H441" s="10"/>
      <c r="I441" s="10"/>
      <c r="J441" s="10"/>
      <c r="K441" s="10"/>
      <c r="L441" s="10"/>
      <c r="M441" s="24"/>
      <c r="N441" s="6">
        <f t="shared" si="13"/>
        <v>414</v>
      </c>
    </row>
    <row r="442" spans="1:14">
      <c r="A442" s="9">
        <v>42</v>
      </c>
      <c r="B442" s="10"/>
      <c r="C442" s="41"/>
      <c r="D442" s="9">
        <v>5</v>
      </c>
      <c r="E442" s="9"/>
      <c r="F442" s="10"/>
      <c r="G442" s="10"/>
      <c r="H442" s="10"/>
      <c r="I442" s="10"/>
      <c r="J442" s="10"/>
      <c r="K442" s="10"/>
      <c r="L442" s="10"/>
      <c r="M442" s="24"/>
      <c r="N442" s="6">
        <f t="shared" si="13"/>
        <v>415</v>
      </c>
    </row>
    <row r="443" spans="1:14">
      <c r="A443" s="9">
        <v>42</v>
      </c>
      <c r="B443" s="10"/>
      <c r="C443" s="41"/>
      <c r="D443" s="9">
        <v>6</v>
      </c>
      <c r="E443" s="9"/>
      <c r="F443" s="10"/>
      <c r="G443" s="10"/>
      <c r="H443" s="10"/>
      <c r="I443" s="10"/>
      <c r="J443" s="10"/>
      <c r="K443" s="10"/>
      <c r="L443" s="10"/>
      <c r="M443" s="24"/>
      <c r="N443" s="6">
        <f t="shared" si="13"/>
        <v>416</v>
      </c>
    </row>
    <row r="444" spans="1:14">
      <c r="A444" s="9">
        <v>42</v>
      </c>
      <c r="B444" s="10"/>
      <c r="C444" s="41"/>
      <c r="D444" s="9">
        <v>7</v>
      </c>
      <c r="E444" s="9"/>
      <c r="F444" s="10"/>
      <c r="G444" s="10"/>
      <c r="H444" s="10"/>
      <c r="I444" s="10"/>
      <c r="J444" s="10"/>
      <c r="K444" s="10"/>
      <c r="L444" s="10"/>
      <c r="M444" s="24"/>
      <c r="N444" s="6">
        <f t="shared" si="13"/>
        <v>417</v>
      </c>
    </row>
    <row r="445" spans="1:14">
      <c r="A445" s="9">
        <v>42</v>
      </c>
      <c r="B445" s="10"/>
      <c r="C445" s="41"/>
      <c r="D445" s="9">
        <v>8</v>
      </c>
      <c r="E445" s="9"/>
      <c r="F445" s="10"/>
      <c r="G445" s="10"/>
      <c r="H445" s="10"/>
      <c r="I445" s="10"/>
      <c r="J445" s="10"/>
      <c r="K445" s="10"/>
      <c r="L445" s="10"/>
      <c r="M445" s="24"/>
      <c r="N445" s="6">
        <f t="shared" si="13"/>
        <v>418</v>
      </c>
    </row>
    <row r="446" spans="1:14">
      <c r="A446" s="9">
        <v>42</v>
      </c>
      <c r="B446" s="10"/>
      <c r="C446" s="41"/>
      <c r="D446" s="9">
        <v>9</v>
      </c>
      <c r="E446" s="9"/>
      <c r="F446" s="10"/>
      <c r="G446" s="10"/>
      <c r="H446" s="10"/>
      <c r="I446" s="10"/>
      <c r="J446" s="10"/>
      <c r="K446" s="10"/>
      <c r="L446" s="10"/>
      <c r="M446" s="24"/>
      <c r="N446" s="6">
        <f t="shared" si="13"/>
        <v>419</v>
      </c>
    </row>
    <row r="447" spans="1:14">
      <c r="A447" s="9">
        <v>42</v>
      </c>
      <c r="B447" s="10"/>
      <c r="C447" s="41"/>
      <c r="D447" s="9">
        <v>10</v>
      </c>
      <c r="E447" s="9"/>
      <c r="F447" s="10"/>
      <c r="G447" s="10"/>
      <c r="H447" s="10"/>
      <c r="I447" s="10"/>
      <c r="J447" s="10"/>
      <c r="K447" s="10"/>
      <c r="L447" s="10"/>
      <c r="M447" s="24"/>
      <c r="N447" s="6">
        <f t="shared" si="13"/>
        <v>420</v>
      </c>
    </row>
    <row r="448" spans="1:14">
      <c r="A448" s="3"/>
      <c r="C448" s="3"/>
      <c r="D448" s="3"/>
      <c r="E448" s="3"/>
      <c r="M448" s="3"/>
    </row>
    <row r="449" spans="1:13">
      <c r="A449" s="3"/>
      <c r="B449" s="3" t="s">
        <v>853</v>
      </c>
      <c r="C449" s="3"/>
      <c r="D449" s="3"/>
    </row>
    <row r="450" spans="1:13">
      <c r="A450" s="3"/>
      <c r="C450" s="3"/>
      <c r="D450" s="3"/>
      <c r="F450" s="3" t="s">
        <v>969</v>
      </c>
      <c r="G450" s="18" t="s">
        <v>968</v>
      </c>
    </row>
    <row r="451" spans="1:13">
      <c r="A451" s="3"/>
      <c r="C451" s="3"/>
      <c r="D451" s="3"/>
      <c r="F451" s="3" t="s">
        <v>1026</v>
      </c>
      <c r="G451" s="18" t="s">
        <v>997</v>
      </c>
    </row>
    <row r="452" spans="1:13">
      <c r="A452" s="3"/>
      <c r="C452" s="3"/>
      <c r="D452" s="3"/>
      <c r="F452" s="3" t="s">
        <v>2024</v>
      </c>
      <c r="G452" s="18" t="s">
        <v>902</v>
      </c>
      <c r="H452" s="3" t="s">
        <v>903</v>
      </c>
      <c r="K452" s="3" t="s">
        <v>167</v>
      </c>
      <c r="L452" s="3" t="s">
        <v>106</v>
      </c>
      <c r="M452" s="22">
        <v>28779</v>
      </c>
    </row>
    <row r="453" spans="1:13">
      <c r="A453" s="3"/>
      <c r="C453" s="3"/>
      <c r="D453" s="3"/>
      <c r="F453" s="3" t="s">
        <v>989</v>
      </c>
      <c r="G453" s="18" t="s">
        <v>988</v>
      </c>
    </row>
    <row r="454" spans="1:13">
      <c r="A454" s="3"/>
      <c r="F454" s="3" t="s">
        <v>872</v>
      </c>
      <c r="G454" s="18" t="s">
        <v>871</v>
      </c>
    </row>
    <row r="455" spans="1:13">
      <c r="A455" s="3"/>
      <c r="E455" s="3"/>
      <c r="F455" s="3" t="s">
        <v>854</v>
      </c>
      <c r="G455" s="18" t="s">
        <v>855</v>
      </c>
      <c r="H455" s="8"/>
      <c r="I455" s="8"/>
    </row>
    <row r="456" spans="1:13">
      <c r="A456" s="3"/>
      <c r="E456" s="3"/>
      <c r="F456" s="3" t="s">
        <v>928</v>
      </c>
      <c r="G456" s="18" t="s">
        <v>925</v>
      </c>
      <c r="H456" s="8"/>
      <c r="I456" s="8"/>
    </row>
    <row r="457" spans="1:13">
      <c r="A457" s="3"/>
      <c r="E457" s="3"/>
      <c r="F457" s="3" t="s">
        <v>856</v>
      </c>
      <c r="G457" s="18" t="s">
        <v>857</v>
      </c>
      <c r="H457" s="8"/>
      <c r="I457" s="8"/>
    </row>
    <row r="458" spans="1:13">
      <c r="A458" s="3"/>
      <c r="E458" s="3"/>
      <c r="G458" s="18" t="s">
        <v>962</v>
      </c>
      <c r="H458" s="8"/>
      <c r="I458" s="8"/>
    </row>
    <row r="459" spans="1:13">
      <c r="A459" s="3"/>
      <c r="E459" s="3"/>
      <c r="F459" s="3" t="s">
        <v>1021</v>
      </c>
      <c r="G459" s="18" t="s">
        <v>940</v>
      </c>
      <c r="H459" s="8"/>
      <c r="I459" s="8"/>
    </row>
    <row r="460" spans="1:13">
      <c r="A460" s="3"/>
      <c r="E460" s="3"/>
      <c r="F460" s="3" t="s">
        <v>870</v>
      </c>
      <c r="G460" s="18" t="s">
        <v>869</v>
      </c>
      <c r="H460" s="8"/>
      <c r="I460" s="8"/>
    </row>
    <row r="461" spans="1:13">
      <c r="A461" s="3"/>
      <c r="E461" s="3"/>
      <c r="F461" s="3" t="s">
        <v>980</v>
      </c>
      <c r="G461" s="18" t="s">
        <v>979</v>
      </c>
      <c r="H461" s="8"/>
      <c r="I461" s="8"/>
    </row>
    <row r="462" spans="1:13">
      <c r="A462" s="3"/>
      <c r="E462" s="3"/>
      <c r="F462" s="3" t="s">
        <v>821</v>
      </c>
      <c r="G462" s="80" t="s">
        <v>820</v>
      </c>
      <c r="H462" s="8"/>
      <c r="I462" s="8"/>
    </row>
    <row r="463" spans="1:13">
      <c r="A463" s="3"/>
      <c r="E463" s="3"/>
      <c r="G463" s="18" t="s">
        <v>952</v>
      </c>
      <c r="H463" s="8"/>
      <c r="I463" s="8"/>
    </row>
    <row r="464" spans="1:13">
      <c r="A464" s="3"/>
      <c r="E464" s="3"/>
      <c r="F464" s="3" t="s">
        <v>936</v>
      </c>
      <c r="G464" s="18" t="s">
        <v>935</v>
      </c>
      <c r="H464" s="8"/>
      <c r="I464" s="8"/>
    </row>
    <row r="465" spans="1:13">
      <c r="A465" s="3"/>
      <c r="E465" s="6" t="s">
        <v>921</v>
      </c>
      <c r="F465" s="3" t="s">
        <v>852</v>
      </c>
      <c r="G465" s="18" t="s">
        <v>851</v>
      </c>
      <c r="K465" s="3" t="s">
        <v>171</v>
      </c>
      <c r="L465" s="3" t="s">
        <v>106</v>
      </c>
    </row>
    <row r="466" spans="1:13">
      <c r="A466" s="3"/>
      <c r="E466" s="3"/>
      <c r="F466" s="3" t="s">
        <v>987</v>
      </c>
      <c r="G466" s="18" t="s">
        <v>986</v>
      </c>
      <c r="H466" s="8"/>
      <c r="I466" s="8"/>
    </row>
    <row r="467" spans="1:13">
      <c r="A467" s="3"/>
      <c r="E467" s="3"/>
      <c r="F467" s="3" t="s">
        <v>822</v>
      </c>
      <c r="G467" s="92" t="s">
        <v>811</v>
      </c>
      <c r="H467" s="3" t="s">
        <v>826</v>
      </c>
      <c r="I467" s="3" t="s">
        <v>827</v>
      </c>
      <c r="J467" s="3" t="s">
        <v>828</v>
      </c>
      <c r="K467" s="3" t="s">
        <v>824</v>
      </c>
      <c r="L467" s="3" t="s">
        <v>825</v>
      </c>
      <c r="M467" s="22">
        <v>80305</v>
      </c>
    </row>
    <row r="468" spans="1:13">
      <c r="A468" s="3"/>
      <c r="E468" s="3"/>
      <c r="F468" s="3" t="s">
        <v>911</v>
      </c>
      <c r="G468" s="18" t="s">
        <v>910</v>
      </c>
      <c r="K468" s="3" t="s">
        <v>279</v>
      </c>
      <c r="L468" s="3" t="s">
        <v>106</v>
      </c>
    </row>
    <row r="469" spans="1:13">
      <c r="A469" s="3"/>
      <c r="F469" s="3" t="s">
        <v>879</v>
      </c>
      <c r="G469" s="92" t="s">
        <v>878</v>
      </c>
    </row>
    <row r="470" spans="1:13">
      <c r="A470" s="3"/>
      <c r="F470" s="3" t="s">
        <v>160</v>
      </c>
      <c r="G470" s="18" t="s">
        <v>860</v>
      </c>
      <c r="M470" s="3"/>
    </row>
    <row r="471" spans="1:13">
      <c r="A471" s="3"/>
      <c r="F471" s="3" t="s">
        <v>1016</v>
      </c>
      <c r="G471" s="18" t="s">
        <v>1011</v>
      </c>
      <c r="M471" s="3"/>
    </row>
    <row r="472" spans="1:13">
      <c r="A472" s="3"/>
      <c r="F472" s="3" t="s">
        <v>1020</v>
      </c>
      <c r="G472" s="18" t="s">
        <v>1003</v>
      </c>
      <c r="M472" s="3"/>
    </row>
    <row r="473" spans="1:13">
      <c r="F473" s="3" t="s">
        <v>991</v>
      </c>
      <c r="G473" s="18" t="s">
        <v>990</v>
      </c>
      <c r="M473" s="3"/>
    </row>
    <row r="474" spans="1:13">
      <c r="F474" s="3" t="s">
        <v>967</v>
      </c>
      <c r="G474" s="18" t="s">
        <v>966</v>
      </c>
      <c r="M474" s="3"/>
    </row>
    <row r="475" spans="1:13">
      <c r="F475" s="3" t="s">
        <v>981</v>
      </c>
      <c r="G475" s="18" t="s">
        <v>978</v>
      </c>
      <c r="M475" s="3"/>
    </row>
    <row r="476" spans="1:13">
      <c r="F476" s="3" t="s">
        <v>938</v>
      </c>
      <c r="G476" s="18" t="s">
        <v>937</v>
      </c>
      <c r="M476" s="3"/>
    </row>
    <row r="477" spans="1:13">
      <c r="F477" s="3" t="s">
        <v>192</v>
      </c>
      <c r="G477" s="92" t="s">
        <v>193</v>
      </c>
      <c r="M477" s="3"/>
    </row>
    <row r="478" spans="1:13">
      <c r="F478" s="3" t="s">
        <v>162</v>
      </c>
      <c r="G478" s="18" t="s">
        <v>448</v>
      </c>
      <c r="I478" s="3" t="s">
        <v>163</v>
      </c>
      <c r="J478" s="3" t="s">
        <v>449</v>
      </c>
      <c r="K478" s="3" t="s">
        <v>378</v>
      </c>
      <c r="L478" s="3" t="s">
        <v>106</v>
      </c>
      <c r="M478" s="22">
        <v>28713</v>
      </c>
    </row>
    <row r="479" spans="1:13">
      <c r="A479" s="3"/>
      <c r="F479" s="3" t="s">
        <v>931</v>
      </c>
      <c r="G479" s="18" t="s">
        <v>933</v>
      </c>
    </row>
    <row r="480" spans="1:13">
      <c r="A480" s="3"/>
      <c r="F480" s="3" t="s">
        <v>1014</v>
      </c>
      <c r="G480" s="18" t="s">
        <v>1000</v>
      </c>
    </row>
    <row r="481" spans="1:13">
      <c r="A481" s="8"/>
      <c r="B481" s="8"/>
      <c r="C481" s="8"/>
      <c r="D481" s="8"/>
      <c r="E481" s="8"/>
      <c r="F481" s="8" t="s">
        <v>21</v>
      </c>
      <c r="G481" s="82" t="s">
        <v>151</v>
      </c>
      <c r="H481" s="8"/>
      <c r="I481" s="8" t="s">
        <v>23</v>
      </c>
      <c r="J481" s="8" t="s">
        <v>149</v>
      </c>
      <c r="K481" s="8" t="s">
        <v>150</v>
      </c>
      <c r="L481" s="8" t="s">
        <v>106</v>
      </c>
      <c r="M481" s="25">
        <v>28717</v>
      </c>
    </row>
    <row r="482" spans="1:13">
      <c r="A482" s="3"/>
      <c r="F482" s="3" t="s">
        <v>526</v>
      </c>
      <c r="G482" s="92" t="s">
        <v>899</v>
      </c>
    </row>
    <row r="483" spans="1:13">
      <c r="A483" s="3"/>
      <c r="F483" s="3" t="s">
        <v>963</v>
      </c>
      <c r="G483" s="92" t="s">
        <v>960</v>
      </c>
    </row>
    <row r="484" spans="1:13">
      <c r="A484" s="22"/>
      <c r="F484" s="3" t="s">
        <v>791</v>
      </c>
      <c r="G484" s="18" t="s">
        <v>813</v>
      </c>
    </row>
    <row r="485" spans="1:13">
      <c r="A485" s="22"/>
      <c r="B485" s="3" t="s">
        <v>2883</v>
      </c>
      <c r="F485" s="3" t="s">
        <v>2881</v>
      </c>
      <c r="G485" s="18"/>
      <c r="H485" s="3" t="s">
        <v>2882</v>
      </c>
      <c r="K485" s="3" t="s">
        <v>116</v>
      </c>
      <c r="L485" s="3" t="s">
        <v>173</v>
      </c>
    </row>
    <row r="486" spans="1:13">
      <c r="A486" s="22"/>
      <c r="F486" s="3" t="s">
        <v>204</v>
      </c>
      <c r="G486" s="18" t="s">
        <v>909</v>
      </c>
      <c r="H486" s="3" t="s">
        <v>643</v>
      </c>
      <c r="L486" s="3" t="s">
        <v>106</v>
      </c>
    </row>
    <row r="487" spans="1:13">
      <c r="A487" s="22"/>
      <c r="F487" s="3" t="s">
        <v>849</v>
      </c>
      <c r="G487" s="18" t="s">
        <v>848</v>
      </c>
    </row>
    <row r="488" spans="1:13">
      <c r="A488" s="22"/>
      <c r="F488" s="3" t="s">
        <v>905</v>
      </c>
      <c r="G488" s="18" t="s">
        <v>904</v>
      </c>
      <c r="H488" s="3" t="s">
        <v>908</v>
      </c>
      <c r="I488" s="3" t="s">
        <v>907</v>
      </c>
      <c r="J488" s="3" t="s">
        <v>906</v>
      </c>
      <c r="K488" s="3" t="s">
        <v>167</v>
      </c>
      <c r="L488" s="3" t="s">
        <v>106</v>
      </c>
      <c r="M488" s="22">
        <v>28779</v>
      </c>
    </row>
    <row r="489" spans="1:13">
      <c r="A489" s="22"/>
      <c r="F489" s="3" t="s">
        <v>1024</v>
      </c>
      <c r="G489" s="92" t="s">
        <v>1001</v>
      </c>
    </row>
    <row r="490" spans="1:13">
      <c r="A490" s="22"/>
      <c r="F490" s="3" t="s">
        <v>1015</v>
      </c>
      <c r="G490" s="92" t="s">
        <v>998</v>
      </c>
    </row>
    <row r="491" spans="1:13">
      <c r="A491" s="22"/>
      <c r="F491" s="3" t="s">
        <v>1025</v>
      </c>
      <c r="G491" s="18" t="s">
        <v>1010</v>
      </c>
    </row>
    <row r="492" spans="1:13">
      <c r="A492" s="22"/>
      <c r="F492" s="3" t="s">
        <v>965</v>
      </c>
      <c r="G492" s="18" t="s">
        <v>912</v>
      </c>
      <c r="H492" s="3" t="s">
        <v>913</v>
      </c>
      <c r="I492" s="3" t="s">
        <v>914</v>
      </c>
      <c r="J492" s="3" t="s">
        <v>915</v>
      </c>
      <c r="K492" s="22" t="s">
        <v>122</v>
      </c>
      <c r="L492" s="3" t="s">
        <v>106</v>
      </c>
      <c r="M492" s="22">
        <v>28786</v>
      </c>
    </row>
    <row r="494" spans="1:13">
      <c r="A494" s="3"/>
      <c r="F494" s="3" t="s">
        <v>932</v>
      </c>
      <c r="G494" s="18" t="s">
        <v>934</v>
      </c>
    </row>
    <row r="495" spans="1:13">
      <c r="A495" s="3"/>
      <c r="F495" s="3" t="s">
        <v>985</v>
      </c>
      <c r="G495" s="92" t="s">
        <v>982</v>
      </c>
    </row>
    <row r="496" spans="1:13">
      <c r="A496" s="3"/>
      <c r="F496" s="3" t="s">
        <v>947</v>
      </c>
      <c r="G496" s="92" t="s">
        <v>946</v>
      </c>
    </row>
    <row r="497" spans="1:9">
      <c r="A497" s="3"/>
      <c r="F497" s="3" t="s">
        <v>954</v>
      </c>
      <c r="G497" s="18" t="s">
        <v>953</v>
      </c>
    </row>
    <row r="498" spans="1:9">
      <c r="A498" s="3"/>
      <c r="F498" s="3" t="s">
        <v>984</v>
      </c>
      <c r="G498" s="18" t="s">
        <v>983</v>
      </c>
    </row>
    <row r="499" spans="1:9">
      <c r="A499" s="3"/>
      <c r="F499" s="3" t="s">
        <v>1018</v>
      </c>
      <c r="G499" s="92" t="s">
        <v>1005</v>
      </c>
    </row>
    <row r="500" spans="1:9">
      <c r="A500" s="3"/>
      <c r="F500" s="3" t="s">
        <v>877</v>
      </c>
      <c r="G500" s="92" t="s">
        <v>876</v>
      </c>
    </row>
    <row r="501" spans="1:9">
      <c r="A501" s="3"/>
      <c r="F501" s="3" t="s">
        <v>1019</v>
      </c>
      <c r="G501" s="18" t="s">
        <v>198</v>
      </c>
    </row>
    <row r="502" spans="1:9">
      <c r="A502" s="3"/>
      <c r="F502" s="3" t="s">
        <v>945</v>
      </c>
      <c r="G502" s="92" t="s">
        <v>944</v>
      </c>
    </row>
    <row r="503" spans="1:9">
      <c r="A503" s="3"/>
      <c r="F503" s="3" t="s">
        <v>817</v>
      </c>
      <c r="G503" s="18" t="s">
        <v>815</v>
      </c>
    </row>
    <row r="504" spans="1:9">
      <c r="A504" s="3"/>
      <c r="F504" s="3" t="s">
        <v>930</v>
      </c>
      <c r="G504" s="92" t="s">
        <v>929</v>
      </c>
    </row>
    <row r="505" spans="1:9">
      <c r="A505" s="74"/>
      <c r="F505" s="3" t="s">
        <v>819</v>
      </c>
      <c r="G505" s="18" t="s">
        <v>816</v>
      </c>
    </row>
    <row r="506" spans="1:9">
      <c r="F506" s="3" t="s">
        <v>874</v>
      </c>
      <c r="G506" s="18" t="s">
        <v>875</v>
      </c>
    </row>
    <row r="507" spans="1:9">
      <c r="G507" s="92" t="s">
        <v>919</v>
      </c>
      <c r="H507" s="3" t="s">
        <v>920</v>
      </c>
    </row>
    <row r="508" spans="1:9">
      <c r="F508" s="3" t="s">
        <v>1023</v>
      </c>
      <c r="G508" s="92" t="s">
        <v>958</v>
      </c>
    </row>
    <row r="509" spans="1:9">
      <c r="F509" s="3" t="s">
        <v>1022</v>
      </c>
      <c r="G509" s="92" t="s">
        <v>970</v>
      </c>
    </row>
    <row r="510" spans="1:9">
      <c r="F510" s="3" t="s">
        <v>964</v>
      </c>
      <c r="G510" s="18" t="s">
        <v>961</v>
      </c>
    </row>
    <row r="511" spans="1:9">
      <c r="A511" s="22"/>
      <c r="F511" s="3" t="s">
        <v>469</v>
      </c>
      <c r="G511" s="18" t="s">
        <v>472</v>
      </c>
      <c r="H511" s="3" t="s">
        <v>470</v>
      </c>
      <c r="I511" s="3" t="s">
        <v>471</v>
      </c>
    </row>
    <row r="512" spans="1:9">
      <c r="F512" s="3" t="s">
        <v>994</v>
      </c>
      <c r="G512" s="18" t="s">
        <v>916</v>
      </c>
      <c r="H512" s="3" t="s">
        <v>995</v>
      </c>
    </row>
    <row r="513" spans="1:7">
      <c r="F513" s="3" t="s">
        <v>458</v>
      </c>
      <c r="G513" s="92" t="s">
        <v>459</v>
      </c>
    </row>
    <row r="514" spans="1:7">
      <c r="F514" s="3" t="s">
        <v>1027</v>
      </c>
      <c r="G514" s="18" t="s">
        <v>939</v>
      </c>
    </row>
    <row r="515" spans="1:7">
      <c r="F515" s="3" t="s">
        <v>927</v>
      </c>
      <c r="G515" s="18" t="s">
        <v>926</v>
      </c>
    </row>
    <row r="516" spans="1:7">
      <c r="F516" s="3" t="s">
        <v>1017</v>
      </c>
      <c r="G516" s="92" t="s">
        <v>996</v>
      </c>
    </row>
    <row r="517" spans="1:7">
      <c r="F517" s="3" t="s">
        <v>993</v>
      </c>
      <c r="G517" s="92" t="s">
        <v>957</v>
      </c>
    </row>
    <row r="518" spans="1:7">
      <c r="F518" s="3" t="s">
        <v>924</v>
      </c>
      <c r="G518" s="18" t="s">
        <v>923</v>
      </c>
    </row>
    <row r="519" spans="1:7">
      <c r="A519" s="3"/>
    </row>
    <row r="520" spans="1:7">
      <c r="A520" s="22"/>
      <c r="G520" s="80" t="s">
        <v>873</v>
      </c>
    </row>
    <row r="521" spans="1:7">
      <c r="A521" s="3"/>
      <c r="G521" s="92" t="s">
        <v>812</v>
      </c>
    </row>
    <row r="522" spans="1:7">
      <c r="A522" s="3"/>
      <c r="G522" s="18" t="s">
        <v>941</v>
      </c>
    </row>
    <row r="523" spans="1:7">
      <c r="A523" s="22"/>
      <c r="G523" s="92" t="s">
        <v>949</v>
      </c>
    </row>
    <row r="524" spans="1:7">
      <c r="A524" s="22"/>
      <c r="G524" s="18" t="s">
        <v>950</v>
      </c>
    </row>
    <row r="525" spans="1:7">
      <c r="A525" s="3"/>
      <c r="G525" s="92" t="s">
        <v>948</v>
      </c>
    </row>
    <row r="526" spans="1:7">
      <c r="A526" s="3"/>
      <c r="G526" s="92" t="s">
        <v>942</v>
      </c>
    </row>
    <row r="527" spans="1:7">
      <c r="A527" s="22"/>
      <c r="G527" s="18" t="s">
        <v>689</v>
      </c>
    </row>
    <row r="528" spans="1:7">
      <c r="A528" s="22"/>
      <c r="G528" s="18" t="s">
        <v>1004</v>
      </c>
    </row>
    <row r="529" spans="1:7">
      <c r="A529" s="3"/>
      <c r="G529" s="92" t="s">
        <v>1007</v>
      </c>
    </row>
    <row r="530" spans="1:7">
      <c r="A530" s="3"/>
      <c r="G530" s="92" t="s">
        <v>1006</v>
      </c>
    </row>
    <row r="531" spans="1:7">
      <c r="A531" s="22"/>
      <c r="G531" s="18" t="s">
        <v>1008</v>
      </c>
    </row>
    <row r="532" spans="1:7">
      <c r="A532" s="22"/>
      <c r="G532" s="18" t="s">
        <v>1009</v>
      </c>
    </row>
    <row r="533" spans="1:7">
      <c r="A533" s="22"/>
      <c r="G533" s="18" t="s">
        <v>1013</v>
      </c>
    </row>
    <row r="534" spans="1:7">
      <c r="A534" s="22"/>
      <c r="G534" s="18" t="s">
        <v>1012</v>
      </c>
    </row>
    <row r="535" spans="1:7">
      <c r="A535" s="3"/>
      <c r="G535" s="92" t="s">
        <v>999</v>
      </c>
    </row>
    <row r="536" spans="1:7">
      <c r="A536" s="3"/>
      <c r="G536" s="92" t="s">
        <v>971</v>
      </c>
    </row>
    <row r="537" spans="1:7">
      <c r="A537" s="3"/>
      <c r="G537" s="92" t="s">
        <v>972</v>
      </c>
    </row>
    <row r="538" spans="1:7">
      <c r="A538" s="3"/>
      <c r="G538" s="92" t="s">
        <v>974</v>
      </c>
    </row>
    <row r="539" spans="1:7">
      <c r="A539" s="22"/>
      <c r="G539" s="18" t="s">
        <v>977</v>
      </c>
    </row>
    <row r="540" spans="1:7">
      <c r="A540" s="22"/>
      <c r="G540" s="18" t="s">
        <v>976</v>
      </c>
    </row>
    <row r="541" spans="1:7">
      <c r="A541" s="22"/>
      <c r="G541" s="18" t="s">
        <v>1002</v>
      </c>
    </row>
    <row r="542" spans="1:7">
      <c r="A542" s="22"/>
      <c r="G542" s="18" t="s">
        <v>975</v>
      </c>
    </row>
    <row r="543" spans="1:7">
      <c r="A543" s="3"/>
      <c r="G543" s="92" t="s">
        <v>973</v>
      </c>
    </row>
    <row r="544" spans="1:7">
      <c r="A544" s="3"/>
      <c r="G544" s="92" t="s">
        <v>959</v>
      </c>
    </row>
    <row r="545" spans="1:13">
      <c r="A545" s="3"/>
      <c r="G545" s="18" t="s">
        <v>956</v>
      </c>
    </row>
    <row r="546" spans="1:13">
      <c r="G546" s="18" t="s">
        <v>918</v>
      </c>
      <c r="M546" s="3"/>
    </row>
    <row r="547" spans="1:13">
      <c r="E547" s="3"/>
      <c r="G547" s="18" t="s">
        <v>917</v>
      </c>
    </row>
    <row r="548" spans="1:13">
      <c r="E548" s="3"/>
      <c r="G548" s="18"/>
    </row>
    <row r="549" spans="1:13">
      <c r="A549" s="9">
        <v>1</v>
      </c>
      <c r="B549" s="10" t="s">
        <v>1720</v>
      </c>
      <c r="C549" s="41"/>
      <c r="D549" s="9"/>
      <c r="E549" s="10"/>
      <c r="F549" s="10"/>
      <c r="G549" s="89"/>
      <c r="H549" s="10"/>
      <c r="I549" s="10"/>
      <c r="J549" s="10"/>
      <c r="K549" s="10"/>
      <c r="L549" s="10"/>
      <c r="M549" s="24"/>
    </row>
    <row r="550" spans="1:13">
      <c r="B550" s="126" t="s">
        <v>1883</v>
      </c>
      <c r="E550" s="3"/>
      <c r="G550" s="18"/>
    </row>
    <row r="551" spans="1:13">
      <c r="A551" s="6">
        <v>3</v>
      </c>
      <c r="B551" s="3" t="s">
        <v>1498</v>
      </c>
      <c r="C551" s="37">
        <v>800</v>
      </c>
      <c r="D551" s="6">
        <v>1</v>
      </c>
      <c r="E551" s="6" t="s">
        <v>574</v>
      </c>
      <c r="F551" s="3" t="s">
        <v>121</v>
      </c>
      <c r="G551" s="18" t="s">
        <v>240</v>
      </c>
      <c r="H551" s="3" t="s">
        <v>3489</v>
      </c>
      <c r="K551" s="3" t="s">
        <v>277</v>
      </c>
      <c r="L551" s="3" t="s">
        <v>106</v>
      </c>
    </row>
    <row r="552" spans="1:13">
      <c r="B552" s="126" t="s">
        <v>2385</v>
      </c>
      <c r="E552" s="3"/>
      <c r="G552" s="18"/>
    </row>
    <row r="553" spans="1:13">
      <c r="A553" s="9">
        <v>5</v>
      </c>
      <c r="B553" s="10" t="s">
        <v>1907</v>
      </c>
      <c r="C553" s="41"/>
      <c r="D553" s="9"/>
      <c r="E553" s="10"/>
      <c r="F553" s="10"/>
      <c r="G553" s="89"/>
      <c r="H553" s="10"/>
      <c r="I553" s="10"/>
      <c r="J553" s="10"/>
      <c r="K553" s="10"/>
      <c r="L553" s="10"/>
      <c r="M553" s="24"/>
    </row>
    <row r="554" spans="1:13">
      <c r="B554" s="126" t="s">
        <v>1909</v>
      </c>
      <c r="E554" s="3"/>
      <c r="G554" s="18"/>
    </row>
    <row r="555" spans="1:13">
      <c r="A555" s="9">
        <v>6</v>
      </c>
      <c r="B555" s="10" t="s">
        <v>1908</v>
      </c>
      <c r="C555" s="41"/>
      <c r="D555" s="9"/>
      <c r="E555" s="10"/>
      <c r="F555" s="10"/>
      <c r="G555" s="89"/>
      <c r="H555" s="10"/>
      <c r="I555" s="10"/>
      <c r="J555" s="10"/>
      <c r="K555" s="10"/>
      <c r="L555" s="10"/>
      <c r="M555" s="24"/>
    </row>
    <row r="556" spans="1:13">
      <c r="B556" s="126" t="s">
        <v>1909</v>
      </c>
      <c r="E556" s="3"/>
      <c r="G556" s="18"/>
    </row>
    <row r="557" spans="1:13">
      <c r="A557" s="9">
        <v>7</v>
      </c>
      <c r="B557" s="10" t="s">
        <v>19</v>
      </c>
      <c r="C557" s="40"/>
      <c r="D557" s="9"/>
      <c r="E557" s="9"/>
      <c r="F557" s="10" t="s">
        <v>20</v>
      </c>
      <c r="G557" s="89" t="s">
        <v>789</v>
      </c>
      <c r="H557" s="10"/>
      <c r="I557" s="10" t="s">
        <v>24</v>
      </c>
      <c r="J557" s="48" t="s">
        <v>1852</v>
      </c>
      <c r="K557" s="10" t="s">
        <v>237</v>
      </c>
      <c r="L557" s="10" t="s">
        <v>106</v>
      </c>
      <c r="M557" s="24"/>
    </row>
    <row r="558" spans="1:13">
      <c r="A558" s="9">
        <v>7</v>
      </c>
      <c r="B558" s="10"/>
      <c r="C558" s="41"/>
      <c r="D558" s="9"/>
      <c r="E558" s="9"/>
      <c r="F558" s="10"/>
      <c r="G558" s="89" t="s">
        <v>227</v>
      </c>
      <c r="H558" s="10"/>
      <c r="I558" s="10"/>
      <c r="J558" s="10"/>
      <c r="K558" s="10"/>
      <c r="L558" s="10"/>
      <c r="M558" s="24"/>
    </row>
    <row r="559" spans="1:13">
      <c r="A559" s="9">
        <v>7</v>
      </c>
      <c r="B559" s="50" t="s">
        <v>570</v>
      </c>
      <c r="C559" s="41"/>
      <c r="D559" s="9"/>
      <c r="E559" s="9"/>
      <c r="F559" s="10" t="s">
        <v>575</v>
      </c>
      <c r="G559" s="89" t="s">
        <v>850</v>
      </c>
      <c r="H559" s="10"/>
      <c r="I559" s="10"/>
      <c r="J559" s="10"/>
      <c r="K559" s="10" t="s">
        <v>237</v>
      </c>
      <c r="L559" s="10" t="s">
        <v>106</v>
      </c>
      <c r="M559" s="24"/>
    </row>
    <row r="560" spans="1:13">
      <c r="A560" s="19"/>
      <c r="B560" s="126" t="s">
        <v>1713</v>
      </c>
    </row>
    <row r="561" spans="1:13">
      <c r="A561" s="9">
        <v>8</v>
      </c>
      <c r="B561" s="10" t="s">
        <v>22</v>
      </c>
      <c r="C561" s="40"/>
      <c r="D561" s="9"/>
      <c r="E561" s="9"/>
      <c r="F561" s="10" t="s">
        <v>21</v>
      </c>
      <c r="G561" s="89" t="s">
        <v>151</v>
      </c>
      <c r="H561" s="10"/>
      <c r="I561" s="10" t="s">
        <v>23</v>
      </c>
      <c r="J561" s="10" t="s">
        <v>149</v>
      </c>
      <c r="K561" s="10" t="s">
        <v>150</v>
      </c>
      <c r="L561" s="10" t="s">
        <v>106</v>
      </c>
      <c r="M561" s="24">
        <v>28717</v>
      </c>
    </row>
    <row r="562" spans="1:13">
      <c r="A562" s="9">
        <v>8</v>
      </c>
      <c r="B562" s="50" t="s">
        <v>570</v>
      </c>
      <c r="C562" s="41"/>
      <c r="D562" s="9"/>
      <c r="E562" s="9"/>
      <c r="F562" s="10" t="s">
        <v>779</v>
      </c>
      <c r="G562" s="89" t="s">
        <v>858</v>
      </c>
      <c r="H562" s="10"/>
      <c r="I562" s="10" t="s">
        <v>23</v>
      </c>
      <c r="J562" s="10" t="s">
        <v>149</v>
      </c>
      <c r="K562" s="10" t="s">
        <v>150</v>
      </c>
      <c r="L562" s="10" t="s">
        <v>106</v>
      </c>
      <c r="M562" s="24">
        <v>28717</v>
      </c>
    </row>
    <row r="563" spans="1:13">
      <c r="B563" s="126" t="s">
        <v>1028</v>
      </c>
    </row>
    <row r="564" spans="1:13">
      <c r="A564" s="9">
        <v>9</v>
      </c>
      <c r="B564" s="10" t="s">
        <v>1499</v>
      </c>
      <c r="C564" s="40">
        <v>800</v>
      </c>
      <c r="D564" s="9">
        <v>1</v>
      </c>
      <c r="E564" s="9" t="s">
        <v>574</v>
      </c>
      <c r="F564" s="10" t="s">
        <v>56</v>
      </c>
      <c r="G564" s="89" t="s">
        <v>790</v>
      </c>
      <c r="H564" s="10" t="s">
        <v>57</v>
      </c>
      <c r="I564" s="10"/>
      <c r="J564" s="10"/>
      <c r="K564" s="10" t="s">
        <v>250</v>
      </c>
      <c r="L564" s="10" t="s">
        <v>106</v>
      </c>
      <c r="M564" s="24"/>
    </row>
    <row r="565" spans="1:13">
      <c r="A565" s="9">
        <v>9</v>
      </c>
      <c r="B565" s="10"/>
      <c r="C565" s="41"/>
      <c r="D565" s="9">
        <v>2</v>
      </c>
      <c r="E565" s="9"/>
      <c r="F565" s="10"/>
      <c r="G565" s="10"/>
      <c r="H565" s="10"/>
      <c r="I565" s="10"/>
      <c r="J565" s="10"/>
      <c r="K565" s="10"/>
      <c r="L565" s="10"/>
      <c r="M565" s="24"/>
    </row>
    <row r="566" spans="1:13">
      <c r="A566" s="9">
        <v>9</v>
      </c>
      <c r="B566" s="50" t="s">
        <v>573</v>
      </c>
      <c r="C566" s="41"/>
      <c r="D566" s="9">
        <v>3</v>
      </c>
      <c r="E566" s="9"/>
      <c r="F566" s="10"/>
      <c r="G566" s="10"/>
      <c r="H566" s="10"/>
      <c r="I566" s="10"/>
      <c r="J566" s="10"/>
      <c r="K566" s="10"/>
      <c r="L566" s="10"/>
      <c r="M566" s="24"/>
    </row>
    <row r="567" spans="1:13">
      <c r="B567" s="126" t="s">
        <v>2396</v>
      </c>
    </row>
    <row r="568" spans="1:13">
      <c r="A568" s="9">
        <v>10</v>
      </c>
      <c r="B568" s="10" t="s">
        <v>34</v>
      </c>
      <c r="C568" s="40"/>
      <c r="D568" s="9"/>
      <c r="E568" s="9" t="s">
        <v>574</v>
      </c>
      <c r="F568" s="10" t="s">
        <v>587</v>
      </c>
      <c r="G568" s="89" t="s">
        <v>582</v>
      </c>
      <c r="H568" s="10" t="s">
        <v>35</v>
      </c>
      <c r="I568" s="10" t="s">
        <v>588</v>
      </c>
      <c r="J568" s="10" t="s">
        <v>583</v>
      </c>
      <c r="K568" s="10" t="s">
        <v>237</v>
      </c>
      <c r="L568" s="10" t="s">
        <v>106</v>
      </c>
      <c r="M568" s="24"/>
    </row>
    <row r="569" spans="1:13">
      <c r="A569" s="9">
        <v>10</v>
      </c>
      <c r="B569" s="50" t="s">
        <v>584</v>
      </c>
      <c r="C569" s="41"/>
      <c r="D569" s="9"/>
      <c r="E569" s="9"/>
      <c r="F569" s="10"/>
      <c r="G569" s="89" t="s">
        <v>792</v>
      </c>
      <c r="H569" s="10"/>
      <c r="I569" s="10"/>
      <c r="J569" s="10"/>
      <c r="K569" s="10"/>
      <c r="L569" s="10"/>
      <c r="M569" s="24"/>
    </row>
    <row r="570" spans="1:13">
      <c r="A570" s="9">
        <v>10</v>
      </c>
      <c r="B570" s="10"/>
      <c r="C570" s="41"/>
      <c r="D570" s="9"/>
      <c r="E570" s="9"/>
      <c r="F570" s="10" t="s">
        <v>600</v>
      </c>
      <c r="G570" s="89" t="s">
        <v>586</v>
      </c>
      <c r="H570" s="10"/>
      <c r="I570" s="10"/>
      <c r="J570" s="10"/>
      <c r="K570" s="10"/>
      <c r="L570" s="10"/>
      <c r="M570" s="24"/>
    </row>
    <row r="571" spans="1:13">
      <c r="B571" s="126" t="s">
        <v>1029</v>
      </c>
    </row>
    <row r="572" spans="1:13">
      <c r="A572" s="9">
        <v>11</v>
      </c>
      <c r="B572" s="10" t="s">
        <v>1502</v>
      </c>
      <c r="C572" s="40"/>
      <c r="D572" s="9"/>
      <c r="E572" s="9" t="s">
        <v>574</v>
      </c>
      <c r="F572" s="10" t="s">
        <v>54</v>
      </c>
      <c r="G572" s="89" t="s">
        <v>266</v>
      </c>
      <c r="H572" s="10" t="s">
        <v>55</v>
      </c>
      <c r="I572" s="10"/>
      <c r="J572" s="10"/>
      <c r="K572" s="10" t="s">
        <v>287</v>
      </c>
      <c r="L572" s="10" t="s">
        <v>106</v>
      </c>
      <c r="M572" s="24"/>
    </row>
    <row r="573" spans="1:13">
      <c r="B573" s="126" t="s">
        <v>2057</v>
      </c>
    </row>
    <row r="574" spans="1:13">
      <c r="A574" s="9">
        <v>12</v>
      </c>
      <c r="B574" s="10" t="s">
        <v>1743</v>
      </c>
      <c r="C574" s="40">
        <v>1000</v>
      </c>
      <c r="D574" s="9">
        <v>1</v>
      </c>
      <c r="E574" s="9"/>
      <c r="F574" s="10"/>
      <c r="G574" s="10"/>
      <c r="H574" s="10"/>
      <c r="I574" s="10"/>
      <c r="J574" s="10"/>
      <c r="K574" s="10"/>
      <c r="L574" s="10"/>
      <c r="M574" s="24"/>
    </row>
    <row r="575" spans="1:13">
      <c r="A575" s="9">
        <v>12</v>
      </c>
      <c r="B575" s="10" t="s">
        <v>39</v>
      </c>
      <c r="C575" s="41"/>
      <c r="D575" s="9">
        <v>2</v>
      </c>
      <c r="E575" s="9"/>
      <c r="F575" s="10"/>
      <c r="G575" s="10"/>
      <c r="H575" s="10"/>
      <c r="I575" s="10"/>
      <c r="J575" s="10"/>
      <c r="K575" s="10"/>
      <c r="L575" s="10"/>
      <c r="M575" s="24"/>
    </row>
    <row r="576" spans="1:13">
      <c r="A576" s="9">
        <v>12</v>
      </c>
      <c r="B576" s="50" t="s">
        <v>212</v>
      </c>
      <c r="C576" s="41"/>
      <c r="D576" s="9">
        <v>3</v>
      </c>
      <c r="E576" s="9"/>
      <c r="F576" s="10"/>
      <c r="G576" s="10"/>
      <c r="H576" s="10"/>
      <c r="I576" s="10"/>
      <c r="J576" s="10"/>
      <c r="K576" s="10"/>
      <c r="L576" s="10"/>
      <c r="M576" s="24"/>
    </row>
    <row r="577" spans="1:13">
      <c r="B577" s="126" t="s">
        <v>2032</v>
      </c>
    </row>
    <row r="578" spans="1:13">
      <c r="A578" s="9">
        <v>13</v>
      </c>
      <c r="B578" s="10" t="s">
        <v>40</v>
      </c>
      <c r="C578" s="40"/>
      <c r="D578" s="9"/>
      <c r="E578" s="9" t="s">
        <v>574</v>
      </c>
      <c r="F578" s="10" t="s">
        <v>41</v>
      </c>
      <c r="G578" s="89" t="s">
        <v>200</v>
      </c>
      <c r="H578" s="10" t="s">
        <v>42</v>
      </c>
      <c r="I578" s="10"/>
      <c r="J578" s="10"/>
      <c r="K578" s="10" t="s">
        <v>246</v>
      </c>
      <c r="L578" s="10" t="s">
        <v>106</v>
      </c>
      <c r="M578" s="24"/>
    </row>
    <row r="579" spans="1:13">
      <c r="A579" s="9">
        <v>13</v>
      </c>
      <c r="B579" s="10"/>
      <c r="C579" s="41"/>
      <c r="D579" s="9"/>
      <c r="E579" s="9"/>
      <c r="F579" s="10" t="s">
        <v>597</v>
      </c>
      <c r="G579" s="89" t="s">
        <v>688</v>
      </c>
      <c r="H579" s="10"/>
      <c r="I579" s="10"/>
      <c r="J579" s="10"/>
      <c r="K579" s="10"/>
      <c r="L579" s="10"/>
      <c r="M579" s="24"/>
    </row>
    <row r="580" spans="1:13">
      <c r="A580" s="9">
        <v>13</v>
      </c>
      <c r="B580" s="50" t="s">
        <v>1516</v>
      </c>
      <c r="C580" s="41"/>
      <c r="D580" s="9"/>
      <c r="E580" s="9"/>
      <c r="F580" s="10" t="s">
        <v>598</v>
      </c>
      <c r="G580" s="10"/>
      <c r="H580" s="10"/>
      <c r="I580" s="10"/>
      <c r="J580" s="10"/>
      <c r="K580" s="10"/>
      <c r="L580" s="10" t="s">
        <v>254</v>
      </c>
      <c r="M580" s="24"/>
    </row>
    <row r="581" spans="1:13">
      <c r="A581" s="9">
        <v>13</v>
      </c>
      <c r="B581" s="10"/>
      <c r="C581" s="41"/>
      <c r="D581" s="9"/>
      <c r="E581" s="9"/>
      <c r="F581" s="10" t="s">
        <v>599</v>
      </c>
      <c r="G581" s="10"/>
      <c r="H581" s="10"/>
      <c r="I581" s="10"/>
      <c r="J581" s="10"/>
      <c r="K581" s="10"/>
      <c r="L581" s="10"/>
      <c r="M581" s="24"/>
    </row>
    <row r="582" spans="1:13">
      <c r="A582" s="3"/>
      <c r="B582" s="126" t="s">
        <v>1719</v>
      </c>
      <c r="C582" s="3"/>
      <c r="D582" s="3"/>
      <c r="E582" s="3"/>
      <c r="M582" s="3"/>
    </row>
    <row r="583" spans="1:13">
      <c r="A583" s="9">
        <v>14</v>
      </c>
      <c r="B583" s="10" t="s">
        <v>90</v>
      </c>
      <c r="C583" s="40">
        <v>800</v>
      </c>
      <c r="D583" s="10"/>
      <c r="E583" s="10"/>
      <c r="F583" s="10"/>
      <c r="G583" s="10"/>
      <c r="H583" s="10"/>
      <c r="I583" s="10"/>
      <c r="J583" s="10"/>
      <c r="K583" s="10"/>
      <c r="L583" s="10"/>
      <c r="M583" s="10"/>
    </row>
    <row r="584" spans="1:13">
      <c r="A584" s="3"/>
      <c r="B584" s="126" t="s">
        <v>2057</v>
      </c>
      <c r="C584" s="3"/>
      <c r="D584" s="3"/>
      <c r="E584" s="3"/>
      <c r="M584" s="3"/>
    </row>
    <row r="585" spans="1:13">
      <c r="A585" s="9">
        <v>15</v>
      </c>
      <c r="B585" s="10" t="s">
        <v>1940</v>
      </c>
      <c r="C585" s="40">
        <v>800</v>
      </c>
      <c r="D585" s="10"/>
      <c r="E585" s="10"/>
      <c r="F585" s="10"/>
      <c r="G585" s="10"/>
      <c r="H585" s="10"/>
      <c r="I585" s="10"/>
      <c r="J585" s="10"/>
      <c r="K585" s="10"/>
      <c r="L585" s="10"/>
      <c r="M585" s="10"/>
    </row>
    <row r="586" spans="1:13">
      <c r="A586" s="3"/>
      <c r="B586" s="126" t="s">
        <v>2032</v>
      </c>
      <c r="C586" s="3"/>
      <c r="D586" s="3"/>
      <c r="E586" s="3"/>
      <c r="M586" s="3"/>
    </row>
    <row r="587" spans="1:13">
      <c r="A587" s="9">
        <v>21</v>
      </c>
      <c r="B587" s="10" t="s">
        <v>50</v>
      </c>
      <c r="C587" s="40"/>
      <c r="D587" s="9"/>
      <c r="E587" s="9" t="s">
        <v>922</v>
      </c>
      <c r="F587" s="10" t="s">
        <v>51</v>
      </c>
      <c r="G587" s="89" t="s">
        <v>273</v>
      </c>
      <c r="H587" s="10" t="s">
        <v>52</v>
      </c>
      <c r="I587" s="10"/>
      <c r="J587" s="10"/>
      <c r="K587" s="10" t="s">
        <v>252</v>
      </c>
      <c r="L587" s="10" t="s">
        <v>251</v>
      </c>
      <c r="M587" s="24"/>
    </row>
    <row r="588" spans="1:13">
      <c r="A588" s="3"/>
      <c r="B588" s="126" t="s">
        <v>2032</v>
      </c>
      <c r="C588" s="3"/>
      <c r="D588" s="3"/>
      <c r="E588" s="3"/>
      <c r="M588" s="3"/>
    </row>
    <row r="589" spans="1:13">
      <c r="A589" s="9">
        <v>23</v>
      </c>
      <c r="B589" s="50" t="s">
        <v>1856</v>
      </c>
      <c r="C589" s="40">
        <v>55</v>
      </c>
      <c r="D589" s="9">
        <v>1</v>
      </c>
      <c r="E589" s="9"/>
      <c r="F589" s="10" t="s">
        <v>1854</v>
      </c>
      <c r="G589" s="88"/>
      <c r="H589" s="10"/>
      <c r="I589" s="10"/>
      <c r="J589" s="10"/>
      <c r="K589" s="10"/>
      <c r="L589" s="10"/>
      <c r="M589" s="10"/>
    </row>
    <row r="590" spans="1:13">
      <c r="A590" s="9">
        <v>23</v>
      </c>
      <c r="B590" s="10" t="s">
        <v>39</v>
      </c>
      <c r="C590" s="40">
        <v>55</v>
      </c>
      <c r="D590" s="9">
        <v>2</v>
      </c>
      <c r="E590" s="9" t="s">
        <v>1954</v>
      </c>
      <c r="F590" s="10" t="s">
        <v>475</v>
      </c>
      <c r="G590" s="89" t="s">
        <v>1613</v>
      </c>
      <c r="H590" s="10" t="s">
        <v>1614</v>
      </c>
      <c r="I590" s="10"/>
      <c r="J590" s="10"/>
      <c r="K590" s="10"/>
      <c r="L590" s="10"/>
      <c r="M590" s="10"/>
    </row>
    <row r="591" spans="1:13">
      <c r="A591" s="9">
        <v>23</v>
      </c>
      <c r="B591" s="50" t="s">
        <v>474</v>
      </c>
      <c r="C591" s="40">
        <v>55</v>
      </c>
      <c r="D591" s="9">
        <v>3</v>
      </c>
      <c r="E591" s="9"/>
      <c r="F591" s="10"/>
      <c r="G591" s="88" t="s">
        <v>559</v>
      </c>
      <c r="H591" s="10"/>
      <c r="I591" s="10"/>
      <c r="J591" s="10"/>
      <c r="K591" s="10"/>
      <c r="L591" s="10"/>
      <c r="M591" s="10"/>
    </row>
    <row r="592" spans="1:13">
      <c r="A592" s="9">
        <v>23</v>
      </c>
      <c r="B592" s="61"/>
      <c r="C592" s="40">
        <v>55</v>
      </c>
      <c r="D592" s="9">
        <v>4</v>
      </c>
      <c r="E592" s="9"/>
      <c r="F592" s="10" t="s">
        <v>1855</v>
      </c>
      <c r="G592" s="89"/>
      <c r="H592" s="10"/>
      <c r="I592" s="10"/>
      <c r="J592" s="10"/>
      <c r="K592" s="10"/>
      <c r="L592" s="10"/>
      <c r="M592" s="10"/>
    </row>
    <row r="593" spans="1:14">
      <c r="A593" s="3"/>
      <c r="B593" s="126" t="s">
        <v>2032</v>
      </c>
      <c r="C593" s="3"/>
      <c r="D593" s="3"/>
      <c r="E593" s="3"/>
      <c r="M593" s="3"/>
    </row>
    <row r="594" spans="1:14">
      <c r="A594" s="9">
        <v>24</v>
      </c>
      <c r="B594" s="10" t="s">
        <v>18</v>
      </c>
      <c r="C594" s="40">
        <v>800</v>
      </c>
      <c r="D594" s="9">
        <v>1</v>
      </c>
      <c r="E594" s="9" t="s">
        <v>574</v>
      </c>
      <c r="F594" s="10" t="s">
        <v>25</v>
      </c>
      <c r="G594" s="89" t="s">
        <v>226</v>
      </c>
      <c r="H594" s="10"/>
      <c r="I594" s="10" t="s">
        <v>28</v>
      </c>
      <c r="J594" s="50" t="s">
        <v>648</v>
      </c>
      <c r="K594" s="50" t="s">
        <v>238</v>
      </c>
      <c r="L594" s="50" t="s">
        <v>106</v>
      </c>
      <c r="M594" s="214">
        <v>28768</v>
      </c>
    </row>
    <row r="595" spans="1:14">
      <c r="A595" s="3"/>
      <c r="B595" s="126" t="s">
        <v>2170</v>
      </c>
      <c r="C595" s="3"/>
      <c r="D595" s="3"/>
      <c r="E595" s="3"/>
      <c r="M595" s="3"/>
    </row>
    <row r="596" spans="1:14">
      <c r="A596" s="9">
        <v>25</v>
      </c>
      <c r="B596" s="10" t="s">
        <v>43</v>
      </c>
      <c r="C596" s="40">
        <v>1000</v>
      </c>
      <c r="D596" s="9">
        <v>1</v>
      </c>
      <c r="E596" s="9"/>
      <c r="F596" s="10" t="s">
        <v>78</v>
      </c>
      <c r="G596" s="10"/>
      <c r="H596" s="10"/>
      <c r="I596" s="10"/>
      <c r="J596" s="10"/>
      <c r="K596" s="10" t="s">
        <v>278</v>
      </c>
      <c r="L596" s="10" t="s">
        <v>106</v>
      </c>
      <c r="M596" s="10"/>
    </row>
    <row r="597" spans="1:14">
      <c r="A597" s="9">
        <v>25</v>
      </c>
      <c r="B597" s="10" t="s">
        <v>39</v>
      </c>
      <c r="C597" s="41"/>
      <c r="D597" s="9">
        <v>2</v>
      </c>
      <c r="E597" s="9"/>
      <c r="F597" s="10"/>
      <c r="G597" s="89" t="s">
        <v>898</v>
      </c>
      <c r="H597" s="10"/>
      <c r="I597" s="10"/>
      <c r="J597" s="10"/>
      <c r="K597" s="10"/>
      <c r="L597" s="10"/>
      <c r="M597" s="10"/>
    </row>
    <row r="598" spans="1:14">
      <c r="A598" s="9">
        <v>25</v>
      </c>
      <c r="B598" s="50" t="s">
        <v>1516</v>
      </c>
      <c r="C598" s="41"/>
      <c r="D598" s="9">
        <v>3</v>
      </c>
      <c r="E598" s="9"/>
      <c r="F598" s="10" t="s">
        <v>249</v>
      </c>
      <c r="G598" s="10"/>
      <c r="H598" s="10"/>
      <c r="I598" s="10"/>
      <c r="J598" s="10"/>
      <c r="K598" s="10" t="s">
        <v>279</v>
      </c>
      <c r="L598" s="10" t="s">
        <v>106</v>
      </c>
      <c r="M598" s="10"/>
    </row>
    <row r="599" spans="1:14">
      <c r="A599" s="9">
        <v>25</v>
      </c>
      <c r="B599" s="50"/>
      <c r="C599" s="41"/>
      <c r="D599" s="9">
        <v>4</v>
      </c>
      <c r="E599" s="9"/>
      <c r="F599" s="10" t="s">
        <v>468</v>
      </c>
      <c r="G599" s="10"/>
      <c r="H599" s="10"/>
      <c r="I599" s="10"/>
      <c r="J599" s="10"/>
      <c r="K599" s="10"/>
      <c r="L599" s="10" t="s">
        <v>106</v>
      </c>
      <c r="M599" s="10"/>
    </row>
    <row r="600" spans="1:14">
      <c r="A600" s="9">
        <v>25</v>
      </c>
      <c r="B600" s="50"/>
      <c r="C600" s="41"/>
      <c r="D600" s="9">
        <v>5</v>
      </c>
      <c r="E600" s="9"/>
      <c r="F600" s="10" t="s">
        <v>465</v>
      </c>
      <c r="G600" s="89" t="s">
        <v>467</v>
      </c>
      <c r="H600" s="10" t="s">
        <v>466</v>
      </c>
      <c r="I600" s="10"/>
      <c r="J600" s="10"/>
      <c r="K600" s="10" t="s">
        <v>282</v>
      </c>
      <c r="L600" s="10" t="s">
        <v>106</v>
      </c>
      <c r="M600" s="10"/>
    </row>
    <row r="601" spans="1:14">
      <c r="A601" s="9">
        <v>25</v>
      </c>
      <c r="B601" s="50"/>
      <c r="C601" s="41"/>
      <c r="D601" s="9">
        <v>6</v>
      </c>
      <c r="E601" s="9"/>
      <c r="F601" s="10" t="s">
        <v>44</v>
      </c>
      <c r="G601" s="89" t="s">
        <v>272</v>
      </c>
      <c r="H601" s="10" t="s">
        <v>45</v>
      </c>
      <c r="I601" s="10"/>
      <c r="J601" s="10"/>
      <c r="K601" s="10" t="s">
        <v>247</v>
      </c>
      <c r="L601" s="10" t="s">
        <v>106</v>
      </c>
      <c r="M601" s="10"/>
    </row>
    <row r="602" spans="1:14">
      <c r="A602" s="3"/>
      <c r="B602" s="126" t="s">
        <v>2086</v>
      </c>
      <c r="C602" s="3"/>
      <c r="D602" s="3"/>
      <c r="E602" s="3"/>
      <c r="M602" s="3"/>
    </row>
    <row r="603" spans="1:14">
      <c r="A603" s="9">
        <v>26</v>
      </c>
      <c r="B603" s="10" t="s">
        <v>46</v>
      </c>
      <c r="C603" s="40">
        <v>1000</v>
      </c>
      <c r="D603" s="9">
        <v>1</v>
      </c>
      <c r="E603" s="9"/>
      <c r="F603" s="48"/>
      <c r="G603" s="10"/>
      <c r="H603" s="10"/>
      <c r="I603" s="10"/>
      <c r="J603" s="10"/>
      <c r="K603" s="10" t="s">
        <v>248</v>
      </c>
      <c r="L603" s="10" t="s">
        <v>106</v>
      </c>
      <c r="M603" s="24"/>
    </row>
    <row r="604" spans="1:14">
      <c r="A604" s="3"/>
      <c r="B604" s="126" t="s">
        <v>2172</v>
      </c>
      <c r="C604" s="3"/>
      <c r="D604" s="3"/>
      <c r="E604" s="3"/>
      <c r="M604" s="3"/>
    </row>
    <row r="605" spans="1:14" s="8" customFormat="1">
      <c r="A605" s="215">
        <v>27</v>
      </c>
      <c r="B605" s="50" t="s">
        <v>255</v>
      </c>
      <c r="C605" s="216">
        <v>1000</v>
      </c>
      <c r="D605" s="215">
        <v>1</v>
      </c>
      <c r="E605" s="215"/>
      <c r="F605" s="50"/>
      <c r="G605" s="50"/>
      <c r="H605" s="50"/>
      <c r="I605" s="50"/>
      <c r="J605" s="50"/>
      <c r="K605" s="50" t="s">
        <v>105</v>
      </c>
      <c r="L605" s="50" t="s">
        <v>106</v>
      </c>
      <c r="M605" s="214"/>
      <c r="N605" s="7"/>
    </row>
    <row r="606" spans="1:14" s="8" customFormat="1">
      <c r="A606" s="215">
        <v>27</v>
      </c>
      <c r="B606" s="50" t="s">
        <v>39</v>
      </c>
      <c r="C606" s="217"/>
      <c r="D606" s="215">
        <v>2</v>
      </c>
      <c r="E606" s="215"/>
      <c r="F606" s="50"/>
      <c r="G606" s="50"/>
      <c r="H606" s="50"/>
      <c r="I606" s="50"/>
      <c r="J606" s="50"/>
      <c r="K606" s="50"/>
      <c r="L606" s="50"/>
      <c r="M606" s="214"/>
      <c r="N606" s="7"/>
    </row>
    <row r="607" spans="1:14" s="8" customFormat="1">
      <c r="A607" s="215">
        <v>27</v>
      </c>
      <c r="B607" s="50" t="s">
        <v>257</v>
      </c>
      <c r="C607" s="217"/>
      <c r="D607" s="215">
        <v>3</v>
      </c>
      <c r="E607" s="215"/>
      <c r="F607" s="50"/>
      <c r="G607" s="50"/>
      <c r="H607" s="50"/>
      <c r="I607" s="50"/>
      <c r="J607" s="50"/>
      <c r="K607" s="50"/>
      <c r="L607" s="50"/>
      <c r="M607" s="214"/>
      <c r="N607" s="7"/>
    </row>
    <row r="608" spans="1:14" s="8" customFormat="1">
      <c r="A608" s="215">
        <v>27</v>
      </c>
      <c r="B608" s="50" t="s">
        <v>256</v>
      </c>
      <c r="C608" s="217"/>
      <c r="D608" s="215">
        <v>4</v>
      </c>
      <c r="E608" s="215"/>
      <c r="F608" s="50"/>
      <c r="G608" s="50"/>
      <c r="H608" s="50"/>
      <c r="I608" s="50"/>
      <c r="J608" s="50"/>
      <c r="K608" s="50"/>
      <c r="L608" s="50"/>
      <c r="M608" s="214"/>
      <c r="N608" s="7"/>
    </row>
    <row r="609" spans="1:14" s="8" customFormat="1">
      <c r="A609" s="215">
        <v>27</v>
      </c>
      <c r="B609" s="50" t="s">
        <v>258</v>
      </c>
      <c r="C609" s="217"/>
      <c r="D609" s="215">
        <v>5</v>
      </c>
      <c r="E609" s="215"/>
      <c r="F609" s="50"/>
      <c r="G609" s="50"/>
      <c r="H609" s="50"/>
      <c r="I609" s="50"/>
      <c r="J609" s="50"/>
      <c r="K609" s="50"/>
      <c r="L609" s="50"/>
      <c r="M609" s="214"/>
      <c r="N609" s="7"/>
    </row>
    <row r="610" spans="1:14" s="8" customFormat="1">
      <c r="A610" s="215">
        <v>27</v>
      </c>
      <c r="B610" s="50" t="s">
        <v>259</v>
      </c>
      <c r="C610" s="217"/>
      <c r="D610" s="215">
        <v>6</v>
      </c>
      <c r="E610" s="215"/>
      <c r="F610" s="50"/>
      <c r="G610" s="50"/>
      <c r="H610" s="50"/>
      <c r="I610" s="50"/>
      <c r="J610" s="50"/>
      <c r="K610" s="50"/>
      <c r="L610" s="50"/>
      <c r="M610" s="214"/>
      <c r="N610" s="7"/>
    </row>
    <row r="611" spans="1:14">
      <c r="A611" s="3"/>
      <c r="B611" s="126" t="s">
        <v>2175</v>
      </c>
      <c r="C611" s="3"/>
      <c r="D611" s="3"/>
      <c r="E611" s="3"/>
      <c r="M611" s="3"/>
    </row>
    <row r="612" spans="1:14" s="8" customFormat="1">
      <c r="A612" s="9">
        <v>28</v>
      </c>
      <c r="B612" s="10" t="s">
        <v>1638</v>
      </c>
      <c r="C612" s="40"/>
      <c r="D612" s="9"/>
      <c r="E612" s="9" t="s">
        <v>1954</v>
      </c>
      <c r="F612" s="10" t="s">
        <v>1633</v>
      </c>
      <c r="G612" s="89" t="s">
        <v>627</v>
      </c>
      <c r="H612" s="10" t="s">
        <v>628</v>
      </c>
      <c r="I612" s="10" t="s">
        <v>629</v>
      </c>
      <c r="J612" s="10" t="s">
        <v>630</v>
      </c>
      <c r="K612" s="10" t="s">
        <v>631</v>
      </c>
      <c r="L612" s="10" t="s">
        <v>297</v>
      </c>
      <c r="M612" s="24" t="s">
        <v>632</v>
      </c>
      <c r="N612" s="7"/>
    </row>
    <row r="613" spans="1:14" s="8" customFormat="1">
      <c r="A613" s="9">
        <v>28</v>
      </c>
      <c r="B613" s="50" t="s">
        <v>1503</v>
      </c>
      <c r="C613" s="41"/>
      <c r="D613" s="9"/>
      <c r="E613" s="9" t="s">
        <v>1954</v>
      </c>
      <c r="F613" s="10" t="s">
        <v>1629</v>
      </c>
      <c r="G613" s="89" t="s">
        <v>1630</v>
      </c>
      <c r="H613" s="10" t="s">
        <v>1631</v>
      </c>
      <c r="I613" s="10"/>
      <c r="J613" s="10" t="s">
        <v>1632</v>
      </c>
      <c r="K613" s="10" t="s">
        <v>1226</v>
      </c>
      <c r="L613" s="10" t="s">
        <v>297</v>
      </c>
      <c r="M613" s="24">
        <v>40204</v>
      </c>
      <c r="N613" s="7"/>
    </row>
    <row r="614" spans="1:14" s="8" customFormat="1" ht="15">
      <c r="A614" s="9">
        <v>28</v>
      </c>
      <c r="B614" s="50" t="s">
        <v>897</v>
      </c>
      <c r="C614" s="41"/>
      <c r="D614" s="9"/>
      <c r="E614" s="9"/>
      <c r="F614" s="159" t="s">
        <v>1595</v>
      </c>
      <c r="G614" s="89" t="s">
        <v>1810</v>
      </c>
      <c r="H614" s="160"/>
      <c r="I614" s="160"/>
      <c r="J614" s="160"/>
      <c r="K614" s="159" t="s">
        <v>298</v>
      </c>
      <c r="L614" s="10" t="s">
        <v>297</v>
      </c>
      <c r="M614" s="24"/>
      <c r="N614" s="7"/>
    </row>
    <row r="615" spans="1:14" s="8" customFormat="1" ht="15">
      <c r="A615" s="9">
        <v>28</v>
      </c>
      <c r="B615" s="10"/>
      <c r="C615" s="41"/>
      <c r="D615" s="9"/>
      <c r="E615" s="9"/>
      <c r="F615" s="159" t="s">
        <v>1594</v>
      </c>
      <c r="G615" s="103"/>
      <c r="H615" s="160"/>
      <c r="I615" s="160"/>
      <c r="J615" s="160"/>
      <c r="K615" s="159" t="s">
        <v>298</v>
      </c>
      <c r="L615" s="10" t="s">
        <v>297</v>
      </c>
      <c r="M615" s="24"/>
      <c r="N615" s="7"/>
    </row>
    <row r="616" spans="1:14" s="8" customFormat="1">
      <c r="A616" s="7"/>
      <c r="B616" s="126" t="s">
        <v>2056</v>
      </c>
      <c r="C616" s="43"/>
      <c r="D616" s="7"/>
      <c r="E616" s="7"/>
      <c r="M616" s="25"/>
      <c r="N616" s="7"/>
    </row>
    <row r="617" spans="1:14">
      <c r="A617" s="9">
        <v>32</v>
      </c>
      <c r="B617" s="157" t="s">
        <v>1186</v>
      </c>
      <c r="C617" s="40">
        <v>250</v>
      </c>
      <c r="D617" s="9">
        <v>1</v>
      </c>
      <c r="E617" s="9"/>
      <c r="F617" s="179" t="s">
        <v>1088</v>
      </c>
      <c r="G617" s="210" t="s">
        <v>1185</v>
      </c>
      <c r="H617" s="10" t="s">
        <v>1182</v>
      </c>
      <c r="I617" s="10" t="s">
        <v>1183</v>
      </c>
      <c r="J617" s="48" t="s">
        <v>1853</v>
      </c>
      <c r="K617" s="10" t="s">
        <v>248</v>
      </c>
      <c r="L617" s="10" t="s">
        <v>106</v>
      </c>
      <c r="M617" s="24"/>
    </row>
    <row r="618" spans="1:14">
      <c r="A618" s="9">
        <v>32</v>
      </c>
      <c r="B618" s="10" t="s">
        <v>39</v>
      </c>
      <c r="C618" s="41"/>
      <c r="D618" s="9">
        <v>2</v>
      </c>
      <c r="E618" s="9"/>
      <c r="F618" s="179" t="s">
        <v>1089</v>
      </c>
      <c r="G618" s="89" t="s">
        <v>1899</v>
      </c>
      <c r="H618" s="10" t="s">
        <v>1184</v>
      </c>
      <c r="I618" s="10"/>
      <c r="J618" s="48" t="s">
        <v>1853</v>
      </c>
      <c r="K618" s="10"/>
      <c r="L618" s="10"/>
      <c r="M618" s="24"/>
    </row>
    <row r="619" spans="1:14">
      <c r="A619" s="9">
        <v>32</v>
      </c>
      <c r="B619" s="50" t="s">
        <v>596</v>
      </c>
      <c r="C619" s="40">
        <v>250</v>
      </c>
      <c r="D619" s="9">
        <v>3</v>
      </c>
      <c r="E619" s="9"/>
      <c r="F619" s="48" t="s">
        <v>1926</v>
      </c>
      <c r="G619" s="89"/>
      <c r="H619" s="10"/>
      <c r="I619" s="10"/>
      <c r="J619" s="10"/>
      <c r="K619" s="10"/>
      <c r="L619" s="10"/>
      <c r="M619" s="24"/>
    </row>
    <row r="620" spans="1:14">
      <c r="A620" s="9">
        <v>32</v>
      </c>
      <c r="B620" s="10" t="s">
        <v>39</v>
      </c>
      <c r="C620" s="41"/>
      <c r="D620" s="9">
        <v>4</v>
      </c>
      <c r="E620" s="9"/>
      <c r="F620" s="10"/>
      <c r="G620" s="48"/>
      <c r="H620" s="10"/>
      <c r="I620" s="10"/>
      <c r="J620" s="10"/>
      <c r="K620" s="10"/>
      <c r="L620" s="10"/>
      <c r="M620" s="24"/>
    </row>
    <row r="621" spans="1:14">
      <c r="A621" s="9">
        <v>32</v>
      </c>
      <c r="B621" s="10" t="s">
        <v>89</v>
      </c>
      <c r="C621" s="40">
        <v>1000</v>
      </c>
      <c r="D621" s="9">
        <v>5</v>
      </c>
      <c r="E621" s="9"/>
      <c r="F621" s="10"/>
      <c r="G621" s="10"/>
      <c r="H621" s="10"/>
      <c r="I621" s="10"/>
      <c r="J621" s="10"/>
      <c r="K621" s="10"/>
      <c r="L621" s="10"/>
      <c r="M621" s="24"/>
    </row>
    <row r="622" spans="1:14">
      <c r="A622" s="9">
        <v>32</v>
      </c>
      <c r="B622" s="10" t="s">
        <v>39</v>
      </c>
      <c r="C622" s="41"/>
      <c r="D622" s="9">
        <v>6</v>
      </c>
      <c r="E622" s="9"/>
      <c r="F622" s="10"/>
      <c r="G622" s="10"/>
      <c r="H622" s="10"/>
      <c r="I622" s="10"/>
      <c r="J622" s="10"/>
      <c r="K622" s="10"/>
      <c r="L622" s="10"/>
      <c r="M622" s="24"/>
    </row>
    <row r="623" spans="1:14">
      <c r="A623" s="9">
        <v>32</v>
      </c>
      <c r="B623" s="50" t="s">
        <v>611</v>
      </c>
      <c r="C623" s="41"/>
      <c r="D623" s="9">
        <v>7</v>
      </c>
      <c r="E623" s="9"/>
      <c r="F623" s="10"/>
      <c r="G623" s="10"/>
      <c r="H623" s="10"/>
      <c r="I623" s="10"/>
      <c r="J623" s="10"/>
      <c r="K623" s="10"/>
      <c r="L623" s="10"/>
      <c r="M623" s="24"/>
    </row>
    <row r="624" spans="1:14" s="8" customFormat="1">
      <c r="A624" s="7"/>
      <c r="B624" s="126" t="s">
        <v>2174</v>
      </c>
      <c r="C624" s="43"/>
      <c r="D624" s="7"/>
      <c r="E624" s="7"/>
      <c r="M624" s="25"/>
      <c r="N624" s="7"/>
    </row>
    <row r="625" spans="1:13">
      <c r="A625" s="9">
        <v>34</v>
      </c>
      <c r="B625" s="10" t="s">
        <v>1505</v>
      </c>
      <c r="C625" s="40"/>
      <c r="D625" s="9"/>
      <c r="E625" s="9" t="s">
        <v>922</v>
      </c>
      <c r="F625" s="10" t="s">
        <v>1624</v>
      </c>
      <c r="G625" s="89" t="s">
        <v>1637</v>
      </c>
      <c r="H625" s="10" t="s">
        <v>1625</v>
      </c>
      <c r="I625" s="10"/>
      <c r="J625" s="10" t="s">
        <v>1626</v>
      </c>
      <c r="K625" s="10" t="s">
        <v>1627</v>
      </c>
      <c r="L625" s="10" t="s">
        <v>1628</v>
      </c>
      <c r="M625" s="24">
        <v>20015</v>
      </c>
    </row>
    <row r="626" spans="1:13">
      <c r="B626" s="126" t="s">
        <v>1703</v>
      </c>
    </row>
    <row r="627" spans="1:13">
      <c r="A627" s="9">
        <v>35</v>
      </c>
      <c r="B627" s="10" t="s">
        <v>1857</v>
      </c>
      <c r="C627" s="41"/>
      <c r="D627" s="9"/>
      <c r="E627" s="9"/>
      <c r="F627" s="10" t="s">
        <v>71</v>
      </c>
      <c r="G627" s="10"/>
      <c r="H627" s="10"/>
      <c r="I627" s="10"/>
      <c r="J627" s="10"/>
      <c r="K627" s="10"/>
      <c r="L627" s="10" t="s">
        <v>296</v>
      </c>
      <c r="M627" s="24"/>
    </row>
    <row r="628" spans="1:13">
      <c r="A628" s="9">
        <v>35</v>
      </c>
      <c r="B628" s="48"/>
      <c r="C628" s="41"/>
      <c r="D628" s="9"/>
      <c r="E628" s="9"/>
      <c r="F628" s="10" t="s">
        <v>72</v>
      </c>
      <c r="G628" s="10"/>
      <c r="H628" s="10"/>
      <c r="I628" s="10"/>
      <c r="J628" s="10"/>
      <c r="K628" s="10"/>
      <c r="L628" s="10" t="s">
        <v>296</v>
      </c>
      <c r="M628" s="24"/>
    </row>
    <row r="629" spans="1:13">
      <c r="A629" s="9">
        <v>35</v>
      </c>
      <c r="B629" s="48"/>
      <c r="C629" s="41"/>
      <c r="D629" s="9"/>
      <c r="E629" s="9"/>
      <c r="F629" s="10" t="s">
        <v>73</v>
      </c>
      <c r="G629" s="89" t="s">
        <v>304</v>
      </c>
      <c r="H629" s="10"/>
      <c r="I629" s="10"/>
      <c r="J629" s="10"/>
      <c r="K629" s="10"/>
      <c r="L629" s="10" t="s">
        <v>296</v>
      </c>
      <c r="M629" s="24"/>
    </row>
    <row r="630" spans="1:13">
      <c r="A630" s="3"/>
      <c r="B630" s="126" t="s">
        <v>1879</v>
      </c>
      <c r="C630" s="3"/>
      <c r="D630" s="3"/>
      <c r="E630" s="3"/>
      <c r="M630" s="3"/>
    </row>
    <row r="631" spans="1:13">
      <c r="A631" s="9">
        <v>36</v>
      </c>
      <c r="B631" s="10" t="s">
        <v>87</v>
      </c>
      <c r="C631" s="40"/>
      <c r="D631" s="9"/>
      <c r="E631" s="9"/>
      <c r="F631" s="10" t="s">
        <v>88</v>
      </c>
      <c r="G631" s="89" t="s">
        <v>275</v>
      </c>
      <c r="H631" s="10" t="s">
        <v>549</v>
      </c>
      <c r="I631" s="10" t="s">
        <v>548</v>
      </c>
      <c r="J631" s="10"/>
      <c r="K631" s="10" t="s">
        <v>298</v>
      </c>
      <c r="L631" s="10" t="s">
        <v>64</v>
      </c>
      <c r="M631" s="24"/>
    </row>
    <row r="632" spans="1:13">
      <c r="A632" s="3"/>
      <c r="B632" s="126" t="s">
        <v>1723</v>
      </c>
      <c r="C632" s="3"/>
      <c r="D632" s="3"/>
      <c r="E632" s="3"/>
      <c r="M632" s="3"/>
    </row>
    <row r="636" spans="1:13">
      <c r="A636" s="19" t="s">
        <v>1715</v>
      </c>
      <c r="B636" s="126"/>
    </row>
    <row r="637" spans="1:13">
      <c r="A637" s="24"/>
      <c r="B637" s="125"/>
      <c r="C637" s="24"/>
      <c r="D637" s="24"/>
      <c r="E637" s="9" t="s">
        <v>922</v>
      </c>
      <c r="F637" s="10" t="s">
        <v>100</v>
      </c>
      <c r="G637" s="89" t="s">
        <v>260</v>
      </c>
      <c r="H637" s="10" t="s">
        <v>553</v>
      </c>
      <c r="I637" s="10" t="s">
        <v>554</v>
      </c>
      <c r="J637" s="10"/>
      <c r="K637" s="10" t="s">
        <v>237</v>
      </c>
      <c r="L637" s="10" t="s">
        <v>106</v>
      </c>
      <c r="M637" s="24"/>
    </row>
    <row r="638" spans="1:13">
      <c r="B638" s="126" t="s">
        <v>1883</v>
      </c>
    </row>
    <row r="639" spans="1:13">
      <c r="A639" s="24"/>
      <c r="B639" s="125"/>
      <c r="C639" s="24"/>
      <c r="D639" s="24"/>
      <c r="E639" s="24"/>
      <c r="F639" s="10" t="s">
        <v>94</v>
      </c>
      <c r="G639" s="88" t="s">
        <v>545</v>
      </c>
      <c r="H639" s="10" t="s">
        <v>1611</v>
      </c>
      <c r="I639" s="10"/>
      <c r="J639" s="10"/>
      <c r="K639" s="10" t="s">
        <v>301</v>
      </c>
      <c r="L639" s="10" t="s">
        <v>276</v>
      </c>
      <c r="M639" s="24"/>
    </row>
    <row r="640" spans="1:13">
      <c r="A640" s="25"/>
      <c r="B640" s="127" t="s">
        <v>1653</v>
      </c>
      <c r="C640" s="25"/>
      <c r="D640" s="25"/>
      <c r="E640" s="25"/>
      <c r="F640" s="8"/>
      <c r="G640" s="113"/>
      <c r="H640" s="8"/>
      <c r="I640" s="8"/>
      <c r="J640" s="8"/>
      <c r="K640" s="8"/>
      <c r="L640" s="8"/>
      <c r="M640" s="25"/>
    </row>
    <row r="641" spans="1:13">
      <c r="A641" s="24"/>
      <c r="B641" s="125"/>
      <c r="C641" s="24"/>
      <c r="D641" s="24"/>
      <c r="E641" s="24"/>
      <c r="F641" s="10" t="s">
        <v>592</v>
      </c>
      <c r="G641" s="89" t="s">
        <v>593</v>
      </c>
      <c r="H641" s="10" t="s">
        <v>1877</v>
      </c>
      <c r="I641" s="10" t="s">
        <v>1878</v>
      </c>
      <c r="J641" s="10"/>
      <c r="K641" s="10" t="s">
        <v>245</v>
      </c>
      <c r="L641" s="10" t="s">
        <v>106</v>
      </c>
      <c r="M641" s="24"/>
    </row>
    <row r="642" spans="1:13">
      <c r="B642" s="127" t="s">
        <v>1881</v>
      </c>
      <c r="M642" s="3"/>
    </row>
    <row r="643" spans="1:13">
      <c r="A643" s="9"/>
      <c r="B643" s="10"/>
      <c r="C643" s="41"/>
      <c r="D643" s="9"/>
      <c r="E643" s="9" t="s">
        <v>922</v>
      </c>
      <c r="F643" s="10" t="s">
        <v>82</v>
      </c>
      <c r="G643" s="89" t="s">
        <v>601</v>
      </c>
      <c r="H643" s="10" t="s">
        <v>604</v>
      </c>
      <c r="I643" s="10" t="s">
        <v>605</v>
      </c>
      <c r="J643" s="10"/>
      <c r="K643" s="10" t="s">
        <v>283</v>
      </c>
      <c r="L643" s="10" t="s">
        <v>106</v>
      </c>
      <c r="M643" s="24"/>
    </row>
    <row r="644" spans="1:13">
      <c r="A644" s="9"/>
      <c r="B644" s="10"/>
      <c r="C644" s="41"/>
      <c r="D644" s="9"/>
      <c r="E644" s="9"/>
      <c r="F644" s="10" t="s">
        <v>83</v>
      </c>
      <c r="G644" s="10"/>
      <c r="H644" s="10"/>
      <c r="I644" s="10"/>
      <c r="J644" s="10"/>
      <c r="K644" s="10" t="s">
        <v>283</v>
      </c>
      <c r="L644" s="10" t="s">
        <v>106</v>
      </c>
      <c r="M644" s="24"/>
    </row>
    <row r="645" spans="1:13">
      <c r="B645" s="126" t="s">
        <v>1880</v>
      </c>
    </row>
    <row r="646" spans="1:13">
      <c r="A646" s="24"/>
      <c r="B646" s="24"/>
      <c r="C646" s="24"/>
      <c r="D646" s="24"/>
      <c r="E646" s="24" t="s">
        <v>574</v>
      </c>
      <c r="F646" s="10" t="s">
        <v>85</v>
      </c>
      <c r="G646" s="89" t="s">
        <v>603</v>
      </c>
      <c r="H646" s="10"/>
      <c r="I646" s="10" t="s">
        <v>608</v>
      </c>
      <c r="J646" s="10"/>
      <c r="K646" s="10" t="s">
        <v>237</v>
      </c>
      <c r="L646" s="10" t="s">
        <v>106</v>
      </c>
      <c r="M646" s="24"/>
    </row>
    <row r="647" spans="1:13">
      <c r="A647" s="24"/>
      <c r="B647" s="24"/>
      <c r="C647" s="24"/>
      <c r="D647" s="24"/>
      <c r="E647" s="24"/>
      <c r="F647" s="10" t="s">
        <v>285</v>
      </c>
      <c r="G647" s="10"/>
      <c r="H647" s="10"/>
      <c r="I647" s="10"/>
      <c r="J647" s="10"/>
      <c r="K647" s="10" t="s">
        <v>237</v>
      </c>
      <c r="L647" s="10" t="s">
        <v>106</v>
      </c>
      <c r="M647" s="24"/>
    </row>
    <row r="648" spans="1:13">
      <c r="B648" s="127" t="s">
        <v>1881</v>
      </c>
    </row>
    <row r="649" spans="1:13">
      <c r="A649" s="10"/>
      <c r="B649" s="10"/>
      <c r="C649" s="10"/>
      <c r="D649" s="10"/>
      <c r="E649" s="10"/>
      <c r="F649" s="10" t="s">
        <v>799</v>
      </c>
      <c r="G649" s="89" t="s">
        <v>798</v>
      </c>
      <c r="H649" s="10" t="s">
        <v>1874</v>
      </c>
      <c r="I649" s="10"/>
      <c r="J649" s="10"/>
      <c r="K649" s="10" t="s">
        <v>237</v>
      </c>
      <c r="L649" s="10" t="s">
        <v>106</v>
      </c>
      <c r="M649" s="10"/>
    </row>
    <row r="650" spans="1:13">
      <c r="B650" s="126" t="s">
        <v>1882</v>
      </c>
    </row>
    <row r="651" spans="1:13">
      <c r="A651" s="9"/>
      <c r="B651" s="249"/>
      <c r="C651" s="41"/>
      <c r="D651" s="9"/>
      <c r="E651" s="9" t="s">
        <v>1954</v>
      </c>
      <c r="F651" s="10" t="s">
        <v>97</v>
      </c>
      <c r="G651" s="89" t="s">
        <v>263</v>
      </c>
      <c r="H651" s="10" t="s">
        <v>441</v>
      </c>
      <c r="I651" s="10"/>
      <c r="J651" s="10"/>
      <c r="K651" s="10" t="s">
        <v>237</v>
      </c>
      <c r="L651" s="10" t="s">
        <v>106</v>
      </c>
      <c r="M651" s="24"/>
    </row>
    <row r="652" spans="1:13">
      <c r="A652" s="10"/>
      <c r="B652" s="10"/>
      <c r="C652" s="10"/>
      <c r="D652" s="10"/>
      <c r="E652" s="10"/>
      <c r="F652" s="10" t="s">
        <v>818</v>
      </c>
      <c r="G652" s="89" t="s">
        <v>814</v>
      </c>
      <c r="H652" s="10" t="s">
        <v>1875</v>
      </c>
      <c r="I652" s="10"/>
      <c r="J652" s="10"/>
      <c r="K652" s="10" t="s">
        <v>1876</v>
      </c>
      <c r="L652" s="10" t="s">
        <v>64</v>
      </c>
      <c r="M652" s="10"/>
    </row>
    <row r="653" spans="1:13">
      <c r="A653" s="10"/>
      <c r="B653" s="10"/>
      <c r="C653" s="10"/>
      <c r="D653" s="10"/>
      <c r="E653" s="9" t="s">
        <v>1954</v>
      </c>
      <c r="F653" s="10" t="s">
        <v>484</v>
      </c>
      <c r="G653" s="10"/>
      <c r="H653" s="10"/>
      <c r="I653" s="10"/>
      <c r="J653" s="10"/>
      <c r="K653" s="10"/>
      <c r="L653" s="10"/>
      <c r="M653" s="10"/>
    </row>
    <row r="654" spans="1:13">
      <c r="A654" s="9"/>
      <c r="B654" s="10"/>
      <c r="C654" s="41"/>
      <c r="D654" s="9"/>
      <c r="E654" s="9"/>
      <c r="F654" s="10" t="s">
        <v>206</v>
      </c>
      <c r="G654" s="88" t="s">
        <v>540</v>
      </c>
      <c r="H654" s="10" t="s">
        <v>442</v>
      </c>
      <c r="I654" s="10"/>
      <c r="J654" s="10" t="s">
        <v>1634</v>
      </c>
      <c r="K654" s="10" t="s">
        <v>1635</v>
      </c>
      <c r="L654" s="10" t="s">
        <v>106</v>
      </c>
      <c r="M654" s="24">
        <v>28761</v>
      </c>
    </row>
    <row r="655" spans="1:13">
      <c r="A655" s="9"/>
      <c r="B655" s="10"/>
      <c r="C655" s="41"/>
      <c r="D655" s="9"/>
      <c r="E655" s="9"/>
      <c r="F655" s="10" t="s">
        <v>829</v>
      </c>
      <c r="G655" s="89" t="s">
        <v>823</v>
      </c>
      <c r="H655" s="10" t="s">
        <v>830</v>
      </c>
      <c r="I655" s="10"/>
      <c r="J655" s="10"/>
      <c r="K655" s="10"/>
      <c r="L655" s="10" t="s">
        <v>106</v>
      </c>
      <c r="M655" s="24"/>
    </row>
    <row r="656" spans="1:13">
      <c r="A656" s="9"/>
      <c r="B656" s="10"/>
      <c r="C656" s="41"/>
      <c r="D656" s="9"/>
      <c r="E656" s="9"/>
      <c r="F656" s="10" t="s">
        <v>951</v>
      </c>
      <c r="G656" s="137" t="s">
        <v>943</v>
      </c>
      <c r="H656" s="10"/>
      <c r="I656" s="10"/>
      <c r="J656" s="10"/>
      <c r="K656" s="10"/>
      <c r="L656" s="10"/>
      <c r="M656" s="24"/>
    </row>
    <row r="657" spans="1:14">
      <c r="A657" s="10"/>
      <c r="B657" s="10"/>
      <c r="C657" s="41"/>
      <c r="D657" s="9"/>
      <c r="E657" s="9" t="s">
        <v>1954</v>
      </c>
      <c r="F657" s="10" t="s">
        <v>705</v>
      </c>
      <c r="G657" s="89" t="s">
        <v>706</v>
      </c>
      <c r="H657" s="10" t="s">
        <v>801</v>
      </c>
      <c r="I657" s="10" t="s">
        <v>802</v>
      </c>
      <c r="J657" s="10"/>
      <c r="K657" s="10" t="s">
        <v>806</v>
      </c>
      <c r="L657" s="10" t="s">
        <v>106</v>
      </c>
      <c r="M657" s="24"/>
    </row>
    <row r="658" spans="1:14">
      <c r="A658" s="10"/>
      <c r="B658" s="10"/>
      <c r="C658" s="41"/>
      <c r="D658" s="9"/>
      <c r="E658" s="9"/>
      <c r="F658" s="10" t="s">
        <v>864</v>
      </c>
      <c r="G658" s="89" t="s">
        <v>863</v>
      </c>
      <c r="H658" s="10"/>
      <c r="I658" s="10"/>
      <c r="J658" s="10"/>
      <c r="K658" s="10"/>
      <c r="L658" s="10"/>
      <c r="M658" s="24"/>
    </row>
    <row r="659" spans="1:14">
      <c r="A659" s="10"/>
      <c r="B659" s="10"/>
      <c r="C659" s="41"/>
      <c r="D659" s="9"/>
      <c r="E659" s="9"/>
      <c r="F659" s="10" t="s">
        <v>867</v>
      </c>
      <c r="G659" s="89" t="s">
        <v>868</v>
      </c>
      <c r="H659" s="10"/>
      <c r="I659" s="10"/>
      <c r="J659" s="10"/>
      <c r="K659" s="10"/>
      <c r="L659" s="10"/>
      <c r="M659" s="24"/>
    </row>
    <row r="660" spans="1:14">
      <c r="B660" s="126" t="s">
        <v>1883</v>
      </c>
    </row>
    <row r="661" spans="1:14">
      <c r="A661" s="10"/>
      <c r="B661" s="10"/>
      <c r="C661" s="10"/>
      <c r="D661" s="10"/>
      <c r="E661" s="9" t="s">
        <v>1955</v>
      </c>
      <c r="F661" s="10" t="s">
        <v>591</v>
      </c>
      <c r="G661" s="89" t="s">
        <v>594</v>
      </c>
      <c r="H661" s="10"/>
      <c r="I661" s="10"/>
      <c r="J661" s="10"/>
      <c r="K661" s="10" t="s">
        <v>245</v>
      </c>
      <c r="L661" s="10" t="s">
        <v>106</v>
      </c>
      <c r="M661" s="24"/>
    </row>
    <row r="662" spans="1:14">
      <c r="B662" s="126" t="s">
        <v>1883</v>
      </c>
      <c r="E662" s="3"/>
      <c r="M662" s="3"/>
      <c r="N662" s="3"/>
    </row>
    <row r="663" spans="1:14">
      <c r="A663" s="9"/>
      <c r="B663" s="249"/>
      <c r="C663" s="41"/>
      <c r="D663" s="9"/>
      <c r="E663" s="9" t="s">
        <v>922</v>
      </c>
      <c r="F663" s="10" t="s">
        <v>58</v>
      </c>
      <c r="G663" s="89" t="s">
        <v>60</v>
      </c>
      <c r="H663" s="10" t="s">
        <v>61</v>
      </c>
      <c r="I663" s="10"/>
      <c r="J663" s="10" t="s">
        <v>62</v>
      </c>
      <c r="K663" s="10" t="s">
        <v>63</v>
      </c>
      <c r="L663" s="10" t="s">
        <v>64</v>
      </c>
      <c r="M663" s="24">
        <v>29212</v>
      </c>
      <c r="N663" s="3"/>
    </row>
    <row r="664" spans="1:14">
      <c r="A664" s="10"/>
      <c r="B664" s="10"/>
      <c r="C664" s="10"/>
      <c r="D664" s="10"/>
      <c r="E664" s="10"/>
      <c r="F664" s="10" t="s">
        <v>614</v>
      </c>
      <c r="G664" s="10"/>
      <c r="H664" s="10"/>
      <c r="I664" s="10"/>
      <c r="J664" s="10"/>
      <c r="K664" s="10" t="s">
        <v>624</v>
      </c>
      <c r="L664" s="10" t="s">
        <v>236</v>
      </c>
      <c r="M664" s="10"/>
    </row>
    <row r="665" spans="1:14">
      <c r="A665" s="10"/>
      <c r="B665" s="10"/>
      <c r="C665" s="10"/>
      <c r="D665" s="10"/>
      <c r="E665" s="10"/>
      <c r="F665" s="10" t="s">
        <v>615</v>
      </c>
      <c r="G665" s="10"/>
      <c r="H665" s="10"/>
      <c r="I665" s="10"/>
      <c r="J665" s="10"/>
      <c r="K665" s="10" t="s">
        <v>626</v>
      </c>
      <c r="L665" s="10" t="s">
        <v>236</v>
      </c>
      <c r="M665" s="10"/>
    </row>
    <row r="666" spans="1:14">
      <c r="A666" s="10"/>
      <c r="B666" s="10"/>
      <c r="C666" s="10"/>
      <c r="D666" s="10"/>
      <c r="E666" s="10"/>
      <c r="F666" s="10" t="s">
        <v>617</v>
      </c>
      <c r="G666" s="10" t="s">
        <v>623</v>
      </c>
      <c r="H666" s="10"/>
      <c r="I666" s="10"/>
      <c r="J666" s="10"/>
      <c r="K666" s="10" t="s">
        <v>313</v>
      </c>
      <c r="L666" s="10" t="s">
        <v>236</v>
      </c>
      <c r="M666" s="10"/>
    </row>
    <row r="667" spans="1:14">
      <c r="A667" s="10"/>
      <c r="B667" s="10"/>
      <c r="C667" s="10"/>
      <c r="D667" s="10"/>
      <c r="E667" s="10"/>
      <c r="F667" s="10" t="s">
        <v>618</v>
      </c>
      <c r="G667" s="10" t="s">
        <v>622</v>
      </c>
      <c r="H667" s="10"/>
      <c r="I667" s="10"/>
      <c r="J667" s="10"/>
      <c r="K667" s="10" t="s">
        <v>625</v>
      </c>
      <c r="L667" s="10" t="s">
        <v>236</v>
      </c>
      <c r="M667" s="10"/>
    </row>
    <row r="668" spans="1:14">
      <c r="A668" s="10"/>
      <c r="B668" s="10"/>
      <c r="C668" s="10"/>
      <c r="D668" s="10"/>
      <c r="E668" s="10"/>
      <c r="F668" s="10" t="s">
        <v>619</v>
      </c>
      <c r="G668" s="10" t="s">
        <v>621</v>
      </c>
      <c r="H668" s="10"/>
      <c r="I668" s="10"/>
      <c r="J668" s="10"/>
      <c r="K668" s="10" t="s">
        <v>625</v>
      </c>
      <c r="L668" s="10" t="s">
        <v>236</v>
      </c>
      <c r="M668" s="10"/>
    </row>
    <row r="670" spans="1:14">
      <c r="A670" s="10"/>
      <c r="B670" s="10"/>
      <c r="C670" s="10"/>
      <c r="D670" s="10"/>
      <c r="E670" s="10"/>
      <c r="F670" s="10" t="s">
        <v>2087</v>
      </c>
      <c r="G670" s="89" t="s">
        <v>835</v>
      </c>
      <c r="H670" s="10" t="s">
        <v>837</v>
      </c>
      <c r="I670" s="10" t="s">
        <v>838</v>
      </c>
      <c r="J670" s="10" t="s">
        <v>839</v>
      </c>
      <c r="K670" s="10" t="s">
        <v>840</v>
      </c>
      <c r="L670" s="10" t="s">
        <v>106</v>
      </c>
      <c r="M670" s="24">
        <v>27106</v>
      </c>
    </row>
    <row r="672" spans="1:14">
      <c r="A672" s="9"/>
      <c r="B672" s="10"/>
      <c r="C672" s="41"/>
      <c r="D672" s="9"/>
      <c r="E672" s="9"/>
      <c r="F672" s="10" t="s">
        <v>576</v>
      </c>
      <c r="G672" s="10"/>
      <c r="H672" s="10"/>
      <c r="I672" s="10" t="s">
        <v>30</v>
      </c>
      <c r="J672" s="10"/>
      <c r="K672" s="10"/>
      <c r="L672" s="10" t="s">
        <v>106</v>
      </c>
      <c r="M672" s="24"/>
    </row>
    <row r="673" spans="1:13">
      <c r="A673" s="9"/>
      <c r="B673" s="10"/>
      <c r="C673" s="41"/>
      <c r="D673" s="9"/>
      <c r="E673" s="9"/>
      <c r="F673" s="10" t="s">
        <v>120</v>
      </c>
      <c r="G673" s="89" t="s">
        <v>1898</v>
      </c>
      <c r="H673" s="10" t="s">
        <v>118</v>
      </c>
      <c r="I673" s="10" t="s">
        <v>117</v>
      </c>
      <c r="J673" s="10" t="s">
        <v>119</v>
      </c>
      <c r="K673" s="10" t="s">
        <v>122</v>
      </c>
      <c r="L673" s="10" t="s">
        <v>106</v>
      </c>
      <c r="M673" s="24">
        <v>28801</v>
      </c>
    </row>
    <row r="675" spans="1:13">
      <c r="A675" s="9"/>
      <c r="B675" s="10" t="s">
        <v>1702</v>
      </c>
      <c r="C675" s="41"/>
      <c r="D675" s="9"/>
      <c r="E675" s="9"/>
      <c r="F675" s="10" t="s">
        <v>585</v>
      </c>
      <c r="G675" s="89" t="s">
        <v>586</v>
      </c>
      <c r="H675" s="10"/>
      <c r="I675" s="10"/>
      <c r="J675" s="10"/>
      <c r="K675" s="10"/>
      <c r="L675" s="10"/>
      <c r="M675" s="24"/>
    </row>
    <row r="677" spans="1:13">
      <c r="A677" s="9"/>
      <c r="B677" s="10"/>
      <c r="C677" s="41"/>
      <c r="D677" s="9"/>
      <c r="E677" s="9"/>
      <c r="F677" s="10" t="s">
        <v>2238</v>
      </c>
      <c r="G677" s="10"/>
      <c r="H677" s="10"/>
      <c r="I677" s="10" t="s">
        <v>180</v>
      </c>
      <c r="J677" s="10" t="s">
        <v>318</v>
      </c>
      <c r="K677" s="10" t="s">
        <v>279</v>
      </c>
      <c r="L677" s="10" t="s">
        <v>106</v>
      </c>
      <c r="M677" s="24">
        <v>28607</v>
      </c>
    </row>
  </sheetData>
  <hyperlinks>
    <hyperlink ref="G558" r:id="rId1"/>
    <hyperlink ref="G44" r:id="rId2"/>
    <hyperlink ref="G601" r:id="rId3"/>
    <hyperlink ref="G511" r:id="rId4"/>
    <hyperlink ref="G641" r:id="rId5"/>
    <hyperlink ref="G557" r:id="rId6"/>
    <hyperlink ref="G98" r:id="rId7"/>
    <hyperlink ref="G639" r:id="rId8"/>
    <hyperlink ref="G467" r:id="rId9"/>
    <hyperlink ref="G521" r:id="rId10"/>
    <hyperlink ref="G484" r:id="rId11"/>
    <hyperlink ref="G503" r:id="rId12"/>
    <hyperlink ref="G505" r:id="rId13"/>
    <hyperlink ref="G462" r:id="rId14"/>
    <hyperlink ref="G487" r:id="rId15"/>
    <hyperlink ref="G559" r:id="rId16"/>
    <hyperlink ref="G465" r:id="rId17"/>
    <hyperlink ref="G455" r:id="rId18"/>
    <hyperlink ref="G100" r:id="rId19"/>
    <hyperlink ref="G470" r:id="rId20"/>
    <hyperlink ref="G460" r:id="rId21"/>
    <hyperlink ref="G478" r:id="rId22"/>
    <hyperlink ref="G520" r:id="rId23"/>
    <hyperlink ref="G454" r:id="rId24"/>
    <hyperlink ref="G500" r:id="rId25"/>
    <hyperlink ref="G513" r:id="rId26"/>
    <hyperlink ref="G452" r:id="rId27"/>
    <hyperlink ref="G488" r:id="rId28"/>
    <hyperlink ref="G486" r:id="rId29"/>
    <hyperlink ref="G468" r:id="rId30"/>
    <hyperlink ref="G492" r:id="rId31"/>
    <hyperlink ref="G512" r:id="rId32"/>
    <hyperlink ref="G547" r:id="rId33"/>
    <hyperlink ref="G546" r:id="rId34"/>
    <hyperlink ref="G507" r:id="rId35"/>
    <hyperlink ref="G504" r:id="rId36"/>
    <hyperlink ref="G479" r:id="rId37"/>
    <hyperlink ref="G494" r:id="rId38"/>
    <hyperlink ref="G524" r:id="rId39"/>
    <hyperlink ref="G476" r:id="rId40"/>
    <hyperlink ref="G459" r:id="rId41"/>
    <hyperlink ref="G514" r:id="rId42"/>
    <hyperlink ref="G522" r:id="rId43"/>
    <hyperlink ref="G526" r:id="rId44"/>
    <hyperlink ref="G656" r:id="rId45"/>
    <hyperlink ref="G525" r:id="rId46"/>
    <hyperlink ref="G502" r:id="rId47"/>
    <hyperlink ref="G523" r:id="rId48"/>
    <hyperlink ref="G496" r:id="rId49"/>
    <hyperlink ref="G497" r:id="rId50"/>
    <hyperlink ref="G545" r:id="rId51"/>
    <hyperlink ref="G517" r:id="rId52"/>
    <hyperlink ref="G458" r:id="rId53"/>
    <hyperlink ref="G508" r:id="rId54"/>
    <hyperlink ref="G544" r:id="rId55"/>
    <hyperlink ref="G510" r:id="rId56"/>
    <hyperlink ref="G483" r:id="rId57"/>
    <hyperlink ref="G463" r:id="rId58"/>
    <hyperlink ref="G474" r:id="rId59"/>
    <hyperlink ref="G527" r:id="rId60"/>
    <hyperlink ref="G450" r:id="rId61"/>
    <hyperlink ref="G509" r:id="rId62"/>
    <hyperlink ref="G536" r:id="rId63"/>
    <hyperlink ref="G537" r:id="rId64"/>
    <hyperlink ref="G543" r:id="rId65"/>
    <hyperlink ref="G538" r:id="rId66"/>
    <hyperlink ref="G542" r:id="rId67"/>
    <hyperlink ref="G541" r:id="rId68"/>
    <hyperlink ref="G540" r:id="rId69"/>
    <hyperlink ref="G539" r:id="rId70"/>
    <hyperlink ref="G475" r:id="rId71"/>
    <hyperlink ref="G461" r:id="rId72"/>
    <hyperlink ref="G495" r:id="rId73"/>
    <hyperlink ref="G498" r:id="rId74"/>
    <hyperlink ref="G466" r:id="rId75"/>
    <hyperlink ref="G453" r:id="rId76"/>
    <hyperlink ref="G473" r:id="rId77"/>
    <hyperlink ref="G477" r:id="rId78"/>
    <hyperlink ref="G501" r:id="rId79"/>
    <hyperlink ref="G516" r:id="rId80"/>
    <hyperlink ref="G451" r:id="rId81"/>
    <hyperlink ref="G490" r:id="rId82"/>
    <hyperlink ref="G535" r:id="rId83"/>
    <hyperlink ref="G489" r:id="rId84"/>
    <hyperlink ref="G480" r:id="rId85"/>
    <hyperlink ref="G528" r:id="rId86"/>
    <hyperlink ref="G472" r:id="rId87"/>
    <hyperlink ref="G499" r:id="rId88"/>
    <hyperlink ref="G529" r:id="rId89"/>
    <hyperlink ref="G530" r:id="rId90"/>
    <hyperlink ref="G531" r:id="rId91"/>
    <hyperlink ref="G532" r:id="rId92"/>
    <hyperlink ref="G471" r:id="rId93"/>
    <hyperlink ref="G491" r:id="rId94"/>
    <hyperlink ref="G534" r:id="rId95"/>
    <hyperlink ref="G533" r:id="rId96"/>
    <hyperlink ref="G561" r:id="rId97"/>
    <hyperlink ref="G562" r:id="rId98"/>
    <hyperlink ref="G568" r:id="rId99"/>
    <hyperlink ref="G481" r:id="rId100"/>
    <hyperlink ref="G101" r:id="rId101" display="donyager@hotmail.com"/>
    <hyperlink ref="G107" r:id="rId102"/>
    <hyperlink ref="G47" r:id="rId103"/>
    <hyperlink ref="G675" r:id="rId104"/>
    <hyperlink ref="G625" r:id="rId105"/>
    <hyperlink ref="G673" r:id="rId106"/>
    <hyperlink ref="G551" r:id="rId107"/>
    <hyperlink ref="G119" r:id="rId108"/>
    <hyperlink ref="G120" r:id="rId109"/>
    <hyperlink ref="G578" r:id="rId110"/>
    <hyperlink ref="G579" r:id="rId111"/>
    <hyperlink ref="G570" r:id="rId112"/>
    <hyperlink ref="G631" r:id="rId113"/>
    <hyperlink ref="G643" r:id="rId114"/>
    <hyperlink ref="G646" r:id="rId115" display="isaacspaul@yahoo.com"/>
    <hyperlink ref="G111" r:id="rId116"/>
    <hyperlink ref="G649" r:id="rId117"/>
    <hyperlink ref="G109" r:id="rId118"/>
    <hyperlink ref="G112" r:id="rId119"/>
    <hyperlink ref="G114" r:id="rId120"/>
    <hyperlink ref="G113" r:id="rId121"/>
    <hyperlink ref="G651" r:id="rId122"/>
    <hyperlink ref="G108" r:id="rId123"/>
    <hyperlink ref="G24" r:id="rId124"/>
    <hyperlink ref="G25" r:id="rId125"/>
    <hyperlink ref="G26" r:id="rId126"/>
    <hyperlink ref="G654" r:id="rId127"/>
    <hyperlink ref="G152" r:id="rId128"/>
    <hyperlink ref="G612" r:id="rId129"/>
    <hyperlink ref="G613" r:id="rId130"/>
    <hyperlink ref="G614" r:id="rId131"/>
    <hyperlink ref="G652" r:id="rId132"/>
    <hyperlink ref="G670" r:id="rId133"/>
    <hyperlink ref="G629" r:id="rId134"/>
    <hyperlink ref="G54" r:id="rId135"/>
    <hyperlink ref="G657" r:id="rId136"/>
    <hyperlink ref="G4" r:id="rId137"/>
    <hyperlink ref="G56" r:id="rId138"/>
    <hyperlink ref="G68" r:id="rId139"/>
    <hyperlink ref="G70" r:id="rId140"/>
    <hyperlink ref="G71" r:id="rId141"/>
    <hyperlink ref="G116" r:id="rId142" display="airving@bellsouth.net"/>
    <hyperlink ref="G457" r:id="rId143"/>
    <hyperlink ref="G572" r:id="rId144"/>
    <hyperlink ref="G587" r:id="rId145"/>
    <hyperlink ref="G73" r:id="rId146" display="gbarrington@bcbarchitects.com"/>
    <hyperlink ref="G661" r:id="rId147" display="cbracewell@wilkes.net"/>
    <hyperlink ref="G90" r:id="rId148" display="bilkayhart@charter.net"/>
    <hyperlink ref="G91" r:id="rId149" display="www.wildscape.com"/>
    <hyperlink ref="G600" r:id="rId150" display="josh@joshneelands.com"/>
    <hyperlink ref="G597" r:id="rId151" display="phil@regiona.org"/>
    <hyperlink ref="G140" r:id="rId152"/>
    <hyperlink ref="G663" r:id="rId153"/>
    <hyperlink ref="G135" r:id="rId154"/>
    <hyperlink ref="G136" r:id="rId155" display="mailto:david@armstongfirm.com"/>
    <hyperlink ref="G138" r:id="rId156"/>
    <hyperlink ref="G594" r:id="rId157"/>
    <hyperlink ref="G106" r:id="rId158" display="www.wildscape.com"/>
    <hyperlink ref="G590" r:id="rId159"/>
    <hyperlink ref="G172" r:id="rId160"/>
    <hyperlink ref="G175" r:id="rId161"/>
    <hyperlink ref="G176" r:id="rId162" display="birdharl@nc-cherokee.com"/>
    <hyperlink ref="G174" r:id="rId163"/>
    <hyperlink ref="G178" r:id="rId164"/>
    <hyperlink ref="G180" r:id="rId165"/>
    <hyperlink ref="G179" r:id="rId166" display="tgorrell@gmail.com"/>
    <hyperlink ref="G181" r:id="rId167"/>
    <hyperlink ref="G617" r:id="rId168"/>
    <hyperlink ref="G618" r:id="rId169"/>
    <hyperlink ref="G157" r:id="rId170"/>
    <hyperlink ref="G158" r:id="rId171"/>
    <hyperlink ref="G76" r:id="rId172"/>
    <hyperlink ref="G173" r:id="rId173"/>
    <hyperlink ref="G637" r:id="rId174"/>
    <hyperlink ref="G78" r:id="rId175"/>
    <hyperlink ref="G79" r:id="rId176"/>
    <hyperlink ref="G144" r:id="rId177"/>
    <hyperlink ref="G655" r:id="rId178" display="fotshb@bellsouth.net "/>
    <hyperlink ref="G142" r:id="rId179"/>
    <hyperlink ref="G146" r:id="rId180"/>
    <hyperlink ref="G182" r:id="rId181"/>
    <hyperlink ref="G191" r:id="rId182"/>
    <hyperlink ref="G171" r:id="rId183"/>
    <hyperlink ref="G162" r:id="rId184"/>
    <hyperlink ref="G166" r:id="rId185" display="fymdiesel@aol.com"/>
    <hyperlink ref="G167" r:id="rId186" display="fotshb@bellsouth.net "/>
    <hyperlink ref="G168" r:id="rId187" display="deanal@aol.com"/>
    <hyperlink ref="G169" r:id="rId188" display="jimcasada@comporium.net"/>
    <hyperlink ref="G170" r:id="rId189" display="gbarrington@bcbarchitects.com"/>
    <hyperlink ref="G658" r:id="rId190" display="rhollidaycpa@gmail.com"/>
    <hyperlink ref="G659" r:id="rId191" display="dhaynes8320@gmail.com"/>
    <hyperlink ref="G89" r:id="rId192" display="donyager@hotmail.com"/>
    <hyperlink ref="G88" r:id="rId193"/>
    <hyperlink ref="G93" r:id="rId194"/>
    <hyperlink ref="G564" r:id="rId195"/>
    <hyperlink ref="G196" r:id="rId196" display="mgasior@simileimaging.com"/>
    <hyperlink ref="G205" r:id="rId197" display="graham.simmerman@deq.virginia.gov"/>
    <hyperlink ref="G204" r:id="rId198" display="paul.j.duffy@us.pwc.com"/>
    <hyperlink ref="G200" r:id="rId199" display="chamber@greatsmokies.com"/>
    <hyperlink ref="G212" r:id="rId200" display="walker28713@gmail.com"/>
    <hyperlink ref="G206" r:id="rId201" display="squeaksmith@earthlink.net"/>
    <hyperlink ref="G207" r:id="rId202" display="fotshb@bellsouth.net "/>
    <hyperlink ref="G208" r:id="rId203" display="dareinhardt@gmail.com"/>
    <hyperlink ref="G214" r:id="rId204" display="uppercreekangler@gmail.com"/>
    <hyperlink ref="G215" r:id="rId205" display="pmmf1234@gmail.com"/>
    <hyperlink ref="G122" r:id="rId206"/>
    <hyperlink ref="G74" r:id="rId207"/>
  </hyperlinks>
  <pageMargins left="0.25" right="0.25" top="0.75" bottom="0.75" header="0.3" footer="0.3"/>
  <pageSetup scale="60" fitToHeight="0" orientation="landscape" r:id="rId208"/>
  <rowBreaks count="6" manualBreakCount="6">
    <brk id="64" max="16383" man="1"/>
    <brk id="128" max="16383" man="1"/>
    <brk id="192" max="16383" man="1"/>
    <brk id="256" max="16383" man="1"/>
    <brk id="320" max="16383" man="1"/>
    <brk id="384" max="16383" man="1"/>
  </rowBreaks>
  <drawing r:id="rId209"/>
  <legacyDrawing r:id="rId210"/>
  <controls>
    <mc:AlternateContent xmlns:mc="http://schemas.openxmlformats.org/markup-compatibility/2006">
      <mc:Choice Requires="x14">
        <control shapeId="1031" r:id="rId211" name="Control 7">
          <controlPr defaultSize="0" r:id="rId212">
            <anchor moveWithCells="1">
              <from>
                <xdr:col>0</xdr:col>
                <xdr:colOff>0</xdr:colOff>
                <xdr:row>255</xdr:row>
                <xdr:rowOff>19050</xdr:rowOff>
              </from>
              <to>
                <xdr:col>1</xdr:col>
                <xdr:colOff>219075</xdr:colOff>
                <xdr:row>256</xdr:row>
                <xdr:rowOff>19050</xdr:rowOff>
              </to>
            </anchor>
          </controlPr>
        </control>
      </mc:Choice>
      <mc:Fallback>
        <control shapeId="1031" r:id="rId211" name="Control 7"/>
      </mc:Fallback>
    </mc:AlternateContent>
    <mc:AlternateContent xmlns:mc="http://schemas.openxmlformats.org/markup-compatibility/2006">
      <mc:Choice Requires="x14">
        <control shapeId="1030" r:id="rId213" name="Control 6">
          <controlPr defaultSize="0" r:id="rId212">
            <anchor moveWithCells="1">
              <from>
                <xdr:col>0</xdr:col>
                <xdr:colOff>0</xdr:colOff>
                <xdr:row>255</xdr:row>
                <xdr:rowOff>19050</xdr:rowOff>
              </from>
              <to>
                <xdr:col>1</xdr:col>
                <xdr:colOff>219075</xdr:colOff>
                <xdr:row>256</xdr:row>
                <xdr:rowOff>19050</xdr:rowOff>
              </to>
            </anchor>
          </controlPr>
        </control>
      </mc:Choice>
      <mc:Fallback>
        <control shapeId="1030" r:id="rId213" name="Control 6"/>
      </mc:Fallback>
    </mc:AlternateContent>
    <mc:AlternateContent xmlns:mc="http://schemas.openxmlformats.org/markup-compatibility/2006">
      <mc:Choice Requires="x14">
        <control shapeId="1029" r:id="rId214" name="Control 5">
          <controlPr defaultSize="0" r:id="rId215">
            <anchor moveWithCells="1">
              <from>
                <xdr:col>0</xdr:col>
                <xdr:colOff>0</xdr:colOff>
                <xdr:row>255</xdr:row>
                <xdr:rowOff>19050</xdr:rowOff>
              </from>
              <to>
                <xdr:col>1</xdr:col>
                <xdr:colOff>219075</xdr:colOff>
                <xdr:row>256</xdr:row>
                <xdr:rowOff>19050</xdr:rowOff>
              </to>
            </anchor>
          </controlPr>
        </control>
      </mc:Choice>
      <mc:Fallback>
        <control shapeId="1029" r:id="rId214" name="Control 5"/>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Exhibits</vt:lpstr>
      <vt:lpstr>Donors</vt:lpstr>
      <vt:lpstr>Gift Shop</vt:lpstr>
      <vt:lpstr>Volunteers</vt:lpstr>
      <vt:lpstr>Private Clubs</vt:lpstr>
      <vt:lpstr>Guides</vt:lpstr>
      <vt:lpstr>Fly Shops</vt:lpstr>
      <vt:lpstr>Other Fly Fishing Museum</vt:lpstr>
      <vt:lpstr>Tables</vt:lpstr>
      <vt:lpstr>Item list</vt:lpstr>
      <vt:lpstr>Fund Raiser Items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ScottieAlen</dc:creator>
  <cp:lastModifiedBy>ScottieAlen</cp:lastModifiedBy>
  <cp:lastPrinted>2014-11-05T03:15:02Z</cp:lastPrinted>
  <dcterms:created xsi:type="dcterms:W3CDTF">2014-09-05T10:56:12Z</dcterms:created>
  <dcterms:modified xsi:type="dcterms:W3CDTF">2014-11-20T15:37:40Z</dcterms:modified>
</cp:coreProperties>
</file>